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0" yWindow="0" windowWidth="24240" windowHeight="13740" tabRatio="859" firstSheet="1" activeTab="2"/>
  </bookViews>
  <sheets>
    <sheet name="2013RegistrationEntries" sheetId="58" r:id="rId1"/>
    <sheet name="BoatRegister" sheetId="32" r:id="rId2"/>
    <sheet name="SignOnSheet" sheetId="19" r:id="rId3"/>
    <sheet name="Race1" sheetId="20" r:id="rId4"/>
    <sheet name="Race2" sheetId="61" r:id="rId5"/>
    <sheet name="Race3" sheetId="64" r:id="rId6"/>
    <sheet name="Race4" sheetId="65" r:id="rId7"/>
    <sheet name="Race5" sheetId="66" r:id="rId8"/>
    <sheet name="Race6" sheetId="67" r:id="rId9"/>
    <sheet name="Race7" sheetId="68" r:id="rId10"/>
    <sheet name="Race8" sheetId="69" r:id="rId11"/>
    <sheet name="Race9" sheetId="70" r:id="rId12"/>
    <sheet name="Race10" sheetId="71" r:id="rId13"/>
    <sheet name="Race11" sheetId="72" r:id="rId14"/>
    <sheet name="Race12" sheetId="73" r:id="rId15"/>
    <sheet name="Race13" sheetId="74" r:id="rId16"/>
    <sheet name="Race14" sheetId="75" r:id="rId17"/>
    <sheet name="Registrations2014" sheetId="59" r:id="rId18"/>
  </sheets>
  <definedNames>
    <definedName name="_xlnm._FilterDatabase" localSheetId="3" hidden="1">Race1!$A$5:$M$5</definedName>
    <definedName name="_xlnm._FilterDatabase" localSheetId="12" hidden="1">Race10!$A$5:$M$5</definedName>
    <definedName name="_xlnm._FilterDatabase" localSheetId="13" hidden="1">Race11!$A$5:$M$5</definedName>
    <definedName name="_xlnm._FilterDatabase" localSheetId="14" hidden="1">Race12!$A$5:$M$5</definedName>
    <definedName name="_xlnm._FilterDatabase" localSheetId="15" hidden="1">Race13!$A$5:$M$5</definedName>
    <definedName name="_xlnm._FilterDatabase" localSheetId="16" hidden="1">Race14!$A$5:$M$5</definedName>
    <definedName name="_xlnm._FilterDatabase" localSheetId="4" hidden="1">Race2!$A$5:$M$5</definedName>
    <definedName name="_xlnm._FilterDatabase" localSheetId="5" hidden="1">Race3!$A$5:$M$5</definedName>
    <definedName name="_xlnm._FilterDatabase" localSheetId="6" hidden="1">Race4!$A$5:$M$5</definedName>
    <definedName name="_xlnm._FilterDatabase" localSheetId="7" hidden="1">Race5!$A$5:$M$5</definedName>
    <definedName name="_xlnm._FilterDatabase" localSheetId="8" hidden="1">Race6!$A$5:$M$5</definedName>
    <definedName name="_xlnm._FilterDatabase" localSheetId="9" hidden="1">Race7!$A$5:$M$5</definedName>
    <definedName name="_xlnm._FilterDatabase" localSheetId="10" hidden="1">Race8!$A$5:$M$5</definedName>
    <definedName name="_xlnm._FilterDatabase" localSheetId="11" hidden="1">Race9!$A$5:$M$5</definedName>
    <definedName name="_xlnm._FilterDatabase" localSheetId="2" hidden="1">SignOnSheet!$D$4:$AC$4</definedName>
    <definedName name="_xlnm.Print_Area" localSheetId="0">'2013RegistrationEntries'!$A$1:$L$61</definedName>
    <definedName name="_xlnm.Print_Area" localSheetId="3">Race1!$A$1:$N$29</definedName>
    <definedName name="_xlnm.Print_Area" localSheetId="12">Race10!$A$1:$N$40</definedName>
    <definedName name="_xlnm.Print_Area" localSheetId="13">Race11!$A$1:$N$40</definedName>
    <definedName name="_xlnm.Print_Area" localSheetId="14">Race12!$A$1:$N$40</definedName>
    <definedName name="_xlnm.Print_Area" localSheetId="15">Race13!$A$1:$N$40</definedName>
    <definedName name="_xlnm.Print_Area" localSheetId="16">Race14!$A$1:$N$40</definedName>
    <definedName name="_xlnm.Print_Area" localSheetId="4">Race2!$A$1:$N$31</definedName>
    <definedName name="_xlnm.Print_Area" localSheetId="5">Race3!$A$1:$N$29</definedName>
    <definedName name="_xlnm.Print_Area" localSheetId="6">Race4!$A$1:$N$31</definedName>
    <definedName name="_xlnm.Print_Area" localSheetId="7">Race5!$A$1:$N$40</definedName>
    <definedName name="_xlnm.Print_Area" localSheetId="8">Race6!$A$1:$N$40</definedName>
    <definedName name="_xlnm.Print_Area" localSheetId="9">Race7!$A$1:$N$40</definedName>
    <definedName name="_xlnm.Print_Area" localSheetId="10">Race8!$A$1:$N$40</definedName>
    <definedName name="_xlnm.Print_Area" localSheetId="11">Race9!$A$1:$N$40</definedName>
    <definedName name="_xlnm.Print_Area" localSheetId="2">SignOnSheet!$D$1:$AC$33</definedName>
    <definedName name="_xlnm.Print_Titles" localSheetId="0">'2013RegistrationEntries'!$1:$1</definedName>
  </definedNames>
  <calcPr calcId="145621" concurrentCalc="0"/>
</workbook>
</file>

<file path=xl/calcChain.xml><?xml version="1.0" encoding="utf-8"?>
<calcChain xmlns="http://schemas.openxmlformats.org/spreadsheetml/2006/main">
  <c r="G17" i="20" l="1"/>
  <c r="J17" i="20"/>
  <c r="F23" i="19"/>
  <c r="G23" i="19"/>
  <c r="F17" i="20"/>
  <c r="H17" i="20"/>
  <c r="L17" i="20"/>
  <c r="G6" i="20"/>
  <c r="J6" i="20"/>
  <c r="F6" i="19"/>
  <c r="G6" i="19"/>
  <c r="F6" i="20"/>
  <c r="H6" i="20"/>
  <c r="L6" i="20"/>
  <c r="F7" i="19"/>
  <c r="H7" i="19"/>
  <c r="G7" i="20"/>
  <c r="J7" i="20"/>
  <c r="G7" i="19"/>
  <c r="F7" i="20"/>
  <c r="I7" i="19"/>
  <c r="H7" i="20"/>
  <c r="L7" i="20"/>
  <c r="F12" i="19"/>
  <c r="F5" i="19"/>
  <c r="H5" i="19"/>
  <c r="G8" i="20"/>
  <c r="J8" i="20"/>
  <c r="G5" i="19"/>
  <c r="F8" i="20"/>
  <c r="I5" i="19"/>
  <c r="H8" i="20"/>
  <c r="L8" i="20"/>
  <c r="G9" i="20"/>
  <c r="J9" i="20"/>
  <c r="F8" i="19"/>
  <c r="G8" i="19"/>
  <c r="F9" i="20"/>
  <c r="H9" i="20"/>
  <c r="L9" i="20"/>
  <c r="G10" i="20"/>
  <c r="J10" i="20"/>
  <c r="G12" i="19"/>
  <c r="F10" i="20"/>
  <c r="H10" i="20"/>
  <c r="L10" i="20"/>
  <c r="F11" i="19"/>
  <c r="H11" i="19"/>
  <c r="G11" i="20"/>
  <c r="J11" i="20"/>
  <c r="G11" i="19"/>
  <c r="F11" i="20"/>
  <c r="I11" i="19"/>
  <c r="H11" i="20"/>
  <c r="L11" i="20"/>
  <c r="F13" i="19"/>
  <c r="F10" i="19"/>
  <c r="H10" i="19"/>
  <c r="G12" i="20"/>
  <c r="J12" i="20"/>
  <c r="G10" i="19"/>
  <c r="F12" i="20"/>
  <c r="I10" i="19"/>
  <c r="H12" i="20"/>
  <c r="L12" i="20"/>
  <c r="F14" i="19"/>
  <c r="H14" i="19"/>
  <c r="G13" i="20"/>
  <c r="J13" i="20"/>
  <c r="G14" i="19"/>
  <c r="F13" i="20"/>
  <c r="I14" i="19"/>
  <c r="H13" i="20"/>
  <c r="L13" i="20"/>
  <c r="F19" i="19"/>
  <c r="H19" i="19"/>
  <c r="G14" i="20"/>
  <c r="J14" i="20"/>
  <c r="G19" i="19"/>
  <c r="F14" i="20"/>
  <c r="I19" i="19"/>
  <c r="H14" i="20"/>
  <c r="L14" i="20"/>
  <c r="F16" i="19"/>
  <c r="H16" i="19"/>
  <c r="G15" i="20"/>
  <c r="J15" i="20"/>
  <c r="G16" i="19"/>
  <c r="F15" i="20"/>
  <c r="I16" i="19"/>
  <c r="H15" i="20"/>
  <c r="L15" i="20"/>
  <c r="H13" i="19"/>
  <c r="G16" i="20"/>
  <c r="J16" i="20"/>
  <c r="G13" i="19"/>
  <c r="F16" i="20"/>
  <c r="I13" i="19"/>
  <c r="H16" i="20"/>
  <c r="L16" i="20"/>
  <c r="F21" i="19"/>
  <c r="H21" i="19"/>
  <c r="G18" i="20"/>
  <c r="J18" i="20"/>
  <c r="G21" i="19"/>
  <c r="F18" i="20"/>
  <c r="I21" i="19"/>
  <c r="H18" i="20"/>
  <c r="L18" i="20"/>
  <c r="G19" i="20"/>
  <c r="J19" i="20"/>
  <c r="F15" i="19"/>
  <c r="G15" i="19"/>
  <c r="F19" i="20"/>
  <c r="H19" i="20"/>
  <c r="L19" i="20"/>
  <c r="F20" i="19"/>
  <c r="H20" i="19"/>
  <c r="G20" i="20"/>
  <c r="J20" i="20"/>
  <c r="G20" i="19"/>
  <c r="F20" i="20"/>
  <c r="I20" i="19"/>
  <c r="H20" i="20"/>
  <c r="L20" i="20"/>
  <c r="F22" i="19"/>
  <c r="H22" i="19"/>
  <c r="G21" i="20"/>
  <c r="J21" i="20"/>
  <c r="G22" i="19"/>
  <c r="F21" i="20"/>
  <c r="I22" i="19"/>
  <c r="H21" i="20"/>
  <c r="L21" i="20"/>
  <c r="F18" i="19"/>
  <c r="H18" i="19"/>
  <c r="G22" i="20"/>
  <c r="J22" i="20"/>
  <c r="G18" i="19"/>
  <c r="F22" i="20"/>
  <c r="I18" i="19"/>
  <c r="H22" i="20"/>
  <c r="L22" i="20"/>
  <c r="J23" i="20"/>
  <c r="H23" i="20"/>
  <c r="L23" i="20"/>
  <c r="G24" i="20"/>
  <c r="J24" i="20"/>
  <c r="H24" i="20"/>
  <c r="L24" i="20"/>
  <c r="G25" i="20"/>
  <c r="J25" i="20"/>
  <c r="H25" i="20"/>
  <c r="L25" i="20"/>
  <c r="G26" i="20"/>
  <c r="J26" i="20"/>
  <c r="H26" i="20"/>
  <c r="L26" i="20"/>
  <c r="G27" i="20"/>
  <c r="J27" i="20"/>
  <c r="H27" i="20"/>
  <c r="L27" i="20"/>
  <c r="G28" i="20"/>
  <c r="J28" i="20"/>
  <c r="H28" i="20"/>
  <c r="L28" i="20"/>
  <c r="G29" i="20"/>
  <c r="J29" i="20"/>
  <c r="H29" i="20"/>
  <c r="L29" i="20"/>
  <c r="G30" i="20"/>
  <c r="J30" i="20"/>
  <c r="H30" i="20"/>
  <c r="L30" i="20"/>
  <c r="G31" i="20"/>
  <c r="J31" i="20"/>
  <c r="H31" i="20"/>
  <c r="L31" i="20"/>
  <c r="G32" i="20"/>
  <c r="J32" i="20"/>
  <c r="H32" i="20"/>
  <c r="L32" i="20"/>
  <c r="G33" i="20"/>
  <c r="J33" i="20"/>
  <c r="H33" i="20"/>
  <c r="L33" i="20"/>
  <c r="G34" i="20"/>
  <c r="J34" i="20"/>
  <c r="H34" i="20"/>
  <c r="L34" i="20"/>
  <c r="G35" i="20"/>
  <c r="J35" i="20"/>
  <c r="H35" i="20"/>
  <c r="L35" i="20"/>
  <c r="G36" i="20"/>
  <c r="J36" i="20"/>
  <c r="H36" i="20"/>
  <c r="L36" i="20"/>
  <c r="G37" i="20"/>
  <c r="J37" i="20"/>
  <c r="H37" i="20"/>
  <c r="L37" i="20"/>
  <c r="G38" i="20"/>
  <c r="J38" i="20"/>
  <c r="H38" i="20"/>
  <c r="L38" i="20"/>
  <c r="G39" i="20"/>
  <c r="J39" i="20"/>
  <c r="H39" i="20"/>
  <c r="L39" i="20"/>
  <c r="G40" i="20"/>
  <c r="J40" i="20"/>
  <c r="H40" i="20"/>
  <c r="L40" i="20"/>
  <c r="G41" i="20"/>
  <c r="J41" i="20"/>
  <c r="H41" i="20"/>
  <c r="L41" i="20"/>
  <c r="G42" i="20"/>
  <c r="J42" i="20"/>
  <c r="H42" i="20"/>
  <c r="L42" i="20"/>
  <c r="G43" i="20"/>
  <c r="J43" i="20"/>
  <c r="H43" i="20"/>
  <c r="L43" i="20"/>
  <c r="G44" i="20"/>
  <c r="J44" i="20"/>
  <c r="H44" i="20"/>
  <c r="L44" i="20"/>
  <c r="G45" i="20"/>
  <c r="J45" i="20"/>
  <c r="H45" i="20"/>
  <c r="L45" i="20"/>
  <c r="M17" i="20"/>
  <c r="L23" i="19"/>
  <c r="G16" i="61"/>
  <c r="J16" i="61"/>
  <c r="F16" i="61"/>
  <c r="H16" i="61"/>
  <c r="L16" i="61"/>
  <c r="G6" i="61"/>
  <c r="J6" i="61"/>
  <c r="F6" i="61"/>
  <c r="H6" i="61"/>
  <c r="L6" i="61"/>
  <c r="G7" i="61"/>
  <c r="J7" i="61"/>
  <c r="F7" i="61"/>
  <c r="H7" i="61"/>
  <c r="L7" i="61"/>
  <c r="G8" i="61"/>
  <c r="J8" i="61"/>
  <c r="F8" i="61"/>
  <c r="H8" i="61"/>
  <c r="L8" i="61"/>
  <c r="G9" i="61"/>
  <c r="J9" i="61"/>
  <c r="F9" i="61"/>
  <c r="H9" i="61"/>
  <c r="L9" i="61"/>
  <c r="G10" i="61"/>
  <c r="J10" i="61"/>
  <c r="F10" i="61"/>
  <c r="H10" i="61"/>
  <c r="L10" i="61"/>
  <c r="G11" i="61"/>
  <c r="J11" i="61"/>
  <c r="F11" i="61"/>
  <c r="H11" i="61"/>
  <c r="L11" i="61"/>
  <c r="G12" i="61"/>
  <c r="J12" i="61"/>
  <c r="F12" i="61"/>
  <c r="H12" i="61"/>
  <c r="L12" i="61"/>
  <c r="G13" i="61"/>
  <c r="J13" i="61"/>
  <c r="F13" i="61"/>
  <c r="H13" i="61"/>
  <c r="L13" i="61"/>
  <c r="G14" i="61"/>
  <c r="J14" i="61"/>
  <c r="F14" i="61"/>
  <c r="H14" i="61"/>
  <c r="L14" i="61"/>
  <c r="G15" i="61"/>
  <c r="J15" i="61"/>
  <c r="F15" i="61"/>
  <c r="H15" i="61"/>
  <c r="L15" i="61"/>
  <c r="G17" i="61"/>
  <c r="J17" i="61"/>
  <c r="F17" i="61"/>
  <c r="H17" i="61"/>
  <c r="L17" i="61"/>
  <c r="G18" i="61"/>
  <c r="J18" i="61"/>
  <c r="F18" i="61"/>
  <c r="H18" i="61"/>
  <c r="L18" i="61"/>
  <c r="G19" i="61"/>
  <c r="J19" i="61"/>
  <c r="F19" i="61"/>
  <c r="H19" i="61"/>
  <c r="L19" i="61"/>
  <c r="G20" i="61"/>
  <c r="J20" i="61"/>
  <c r="F20" i="61"/>
  <c r="H20" i="61"/>
  <c r="L20" i="61"/>
  <c r="G21" i="61"/>
  <c r="J21" i="61"/>
  <c r="F21" i="61"/>
  <c r="H21" i="61"/>
  <c r="L21" i="61"/>
  <c r="G22" i="61"/>
  <c r="J22" i="61"/>
  <c r="F22" i="61"/>
  <c r="H22" i="61"/>
  <c r="L22" i="61"/>
  <c r="G23" i="61"/>
  <c r="J23" i="61"/>
  <c r="H23" i="61"/>
  <c r="L23" i="61"/>
  <c r="G24" i="61"/>
  <c r="J24" i="61"/>
  <c r="H24" i="61"/>
  <c r="L24" i="61"/>
  <c r="G25" i="61"/>
  <c r="J25" i="61"/>
  <c r="H25" i="61"/>
  <c r="L25" i="61"/>
  <c r="G26" i="61"/>
  <c r="J26" i="61"/>
  <c r="H26" i="61"/>
  <c r="L26" i="61"/>
  <c r="G27" i="61"/>
  <c r="J27" i="61"/>
  <c r="H27" i="61"/>
  <c r="L27" i="61"/>
  <c r="G28" i="61"/>
  <c r="J28" i="61"/>
  <c r="H28" i="61"/>
  <c r="L28" i="61"/>
  <c r="G29" i="61"/>
  <c r="J29" i="61"/>
  <c r="H29" i="61"/>
  <c r="L29" i="61"/>
  <c r="G30" i="61"/>
  <c r="J30" i="61"/>
  <c r="H30" i="61"/>
  <c r="L30" i="61"/>
  <c r="G31" i="61"/>
  <c r="J31" i="61"/>
  <c r="H31" i="61"/>
  <c r="L31" i="61"/>
  <c r="G32" i="61"/>
  <c r="J32" i="61"/>
  <c r="H32" i="61"/>
  <c r="L32" i="61"/>
  <c r="G33" i="61"/>
  <c r="J33" i="61"/>
  <c r="H33" i="61"/>
  <c r="L33" i="61"/>
  <c r="G34" i="61"/>
  <c r="J34" i="61"/>
  <c r="H34" i="61"/>
  <c r="L34" i="61"/>
  <c r="G35" i="61"/>
  <c r="J35" i="61"/>
  <c r="H35" i="61"/>
  <c r="L35" i="61"/>
  <c r="G36" i="61"/>
  <c r="J36" i="61"/>
  <c r="H36" i="61"/>
  <c r="L36" i="61"/>
  <c r="G37" i="61"/>
  <c r="J37" i="61"/>
  <c r="H37" i="61"/>
  <c r="L37" i="61"/>
  <c r="G38" i="61"/>
  <c r="J38" i="61"/>
  <c r="H38" i="61"/>
  <c r="L38" i="61"/>
  <c r="G39" i="61"/>
  <c r="J39" i="61"/>
  <c r="H39" i="61"/>
  <c r="L39" i="61"/>
  <c r="G40" i="61"/>
  <c r="J40" i="61"/>
  <c r="H40" i="61"/>
  <c r="L40" i="61"/>
  <c r="G41" i="61"/>
  <c r="J41" i="61"/>
  <c r="H41" i="61"/>
  <c r="L41" i="61"/>
  <c r="G42" i="61"/>
  <c r="J42" i="61"/>
  <c r="H42" i="61"/>
  <c r="L42" i="61"/>
  <c r="G43" i="61"/>
  <c r="J43" i="61"/>
  <c r="H43" i="61"/>
  <c r="L43" i="61"/>
  <c r="G44" i="61"/>
  <c r="J44" i="61"/>
  <c r="H44" i="61"/>
  <c r="L44" i="61"/>
  <c r="G45" i="61"/>
  <c r="J45" i="61"/>
  <c r="H45" i="61"/>
  <c r="L45" i="61"/>
  <c r="G46" i="61"/>
  <c r="J46" i="61"/>
  <c r="H46" i="61"/>
  <c r="L46" i="61"/>
  <c r="G47" i="61"/>
  <c r="J47" i="61"/>
  <c r="H47" i="61"/>
  <c r="L47" i="61"/>
  <c r="M16" i="61"/>
  <c r="M23" i="19"/>
  <c r="U31" i="19"/>
  <c r="M22" i="64"/>
  <c r="N23" i="19"/>
  <c r="G16" i="65"/>
  <c r="J16" i="65"/>
  <c r="F16" i="65"/>
  <c r="H16" i="65"/>
  <c r="L16" i="65"/>
  <c r="G6" i="65"/>
  <c r="J6" i="65"/>
  <c r="F6" i="65"/>
  <c r="H6" i="65"/>
  <c r="L6" i="65"/>
  <c r="G7" i="65"/>
  <c r="J7" i="65"/>
  <c r="F7" i="65"/>
  <c r="H7" i="65"/>
  <c r="L7" i="65"/>
  <c r="G8" i="65"/>
  <c r="J8" i="65"/>
  <c r="F9" i="19"/>
  <c r="G9" i="19"/>
  <c r="F8" i="65"/>
  <c r="H8" i="65"/>
  <c r="L8" i="65"/>
  <c r="G9" i="65"/>
  <c r="J9" i="65"/>
  <c r="F9" i="65"/>
  <c r="H9" i="65"/>
  <c r="L9" i="65"/>
  <c r="G10" i="65"/>
  <c r="J10" i="65"/>
  <c r="F10" i="65"/>
  <c r="H10" i="65"/>
  <c r="L10" i="65"/>
  <c r="G11" i="65"/>
  <c r="J11" i="65"/>
  <c r="F11" i="65"/>
  <c r="H11" i="65"/>
  <c r="L11" i="65"/>
  <c r="G12" i="65"/>
  <c r="J12" i="65"/>
  <c r="F12" i="65"/>
  <c r="H12" i="65"/>
  <c r="L12" i="65"/>
  <c r="G13" i="65"/>
  <c r="J13" i="65"/>
  <c r="F13" i="65"/>
  <c r="H13" i="65"/>
  <c r="L13" i="65"/>
  <c r="G14" i="65"/>
  <c r="J14" i="65"/>
  <c r="F14" i="65"/>
  <c r="H14" i="65"/>
  <c r="L14" i="65"/>
  <c r="G15" i="65"/>
  <c r="J15" i="65"/>
  <c r="F15" i="65"/>
  <c r="H15" i="65"/>
  <c r="L15" i="65"/>
  <c r="G17" i="65"/>
  <c r="J17" i="65"/>
  <c r="F17" i="65"/>
  <c r="H17" i="65"/>
  <c r="L17" i="65"/>
  <c r="G18" i="65"/>
  <c r="J18" i="65"/>
  <c r="F18" i="65"/>
  <c r="H18" i="65"/>
  <c r="L18" i="65"/>
  <c r="G19" i="65"/>
  <c r="J19" i="65"/>
  <c r="F19" i="65"/>
  <c r="H19" i="65"/>
  <c r="L19" i="65"/>
  <c r="G20" i="65"/>
  <c r="J20" i="65"/>
  <c r="H20" i="65"/>
  <c r="L20" i="65"/>
  <c r="G21" i="65"/>
  <c r="J21" i="65"/>
  <c r="H21" i="65"/>
  <c r="L21" i="65"/>
  <c r="G22" i="65"/>
  <c r="J22" i="65"/>
  <c r="H22" i="65"/>
  <c r="L22" i="65"/>
  <c r="G23" i="65"/>
  <c r="J23" i="65"/>
  <c r="H23" i="65"/>
  <c r="L23" i="65"/>
  <c r="G24" i="65"/>
  <c r="J24" i="65"/>
  <c r="H24" i="65"/>
  <c r="L24" i="65"/>
  <c r="G25" i="65"/>
  <c r="J25" i="65"/>
  <c r="H25" i="65"/>
  <c r="L25" i="65"/>
  <c r="G26" i="65"/>
  <c r="J26" i="65"/>
  <c r="H26" i="65"/>
  <c r="L26" i="65"/>
  <c r="G27" i="65"/>
  <c r="J27" i="65"/>
  <c r="H27" i="65"/>
  <c r="L27" i="65"/>
  <c r="G28" i="65"/>
  <c r="J28" i="65"/>
  <c r="H28" i="65"/>
  <c r="L28" i="65"/>
  <c r="G29" i="65"/>
  <c r="J29" i="65"/>
  <c r="H29" i="65"/>
  <c r="L29" i="65"/>
  <c r="G30" i="65"/>
  <c r="J30" i="65"/>
  <c r="H30" i="65"/>
  <c r="L30" i="65"/>
  <c r="G31" i="65"/>
  <c r="J31" i="65"/>
  <c r="H31" i="65"/>
  <c r="L31" i="65"/>
  <c r="G32" i="65"/>
  <c r="J32" i="65"/>
  <c r="H32" i="65"/>
  <c r="L32" i="65"/>
  <c r="G33" i="65"/>
  <c r="J33" i="65"/>
  <c r="H33" i="65"/>
  <c r="L33" i="65"/>
  <c r="G34" i="65"/>
  <c r="J34" i="65"/>
  <c r="H34" i="65"/>
  <c r="L34" i="65"/>
  <c r="G35" i="65"/>
  <c r="J35" i="65"/>
  <c r="H35" i="65"/>
  <c r="L35" i="65"/>
  <c r="G36" i="65"/>
  <c r="J36" i="65"/>
  <c r="H36" i="65"/>
  <c r="L36" i="65"/>
  <c r="G37" i="65"/>
  <c r="J37" i="65"/>
  <c r="H37" i="65"/>
  <c r="L37" i="65"/>
  <c r="G38" i="65"/>
  <c r="J38" i="65"/>
  <c r="H38" i="65"/>
  <c r="L38" i="65"/>
  <c r="G39" i="65"/>
  <c r="J39" i="65"/>
  <c r="H39" i="65"/>
  <c r="L39" i="65"/>
  <c r="G40" i="65"/>
  <c r="J40" i="65"/>
  <c r="H40" i="65"/>
  <c r="L40" i="65"/>
  <c r="G41" i="65"/>
  <c r="J41" i="65"/>
  <c r="H41" i="65"/>
  <c r="L41" i="65"/>
  <c r="G42" i="65"/>
  <c r="J42" i="65"/>
  <c r="H42" i="65"/>
  <c r="L42" i="65"/>
  <c r="G43" i="65"/>
  <c r="J43" i="65"/>
  <c r="H43" i="65"/>
  <c r="L43" i="65"/>
  <c r="G44" i="65"/>
  <c r="J44" i="65"/>
  <c r="H44" i="65"/>
  <c r="L44" i="65"/>
  <c r="G45" i="65"/>
  <c r="J45" i="65"/>
  <c r="H45" i="65"/>
  <c r="L45" i="65"/>
  <c r="G46" i="65"/>
  <c r="J46" i="65"/>
  <c r="H46" i="65"/>
  <c r="L46" i="65"/>
  <c r="G47" i="65"/>
  <c r="J47" i="65"/>
  <c r="H47" i="65"/>
  <c r="L47" i="65"/>
  <c r="M16" i="65"/>
  <c r="O23" i="19"/>
  <c r="P23" i="19"/>
  <c r="Q23" i="19"/>
  <c r="R23" i="19"/>
  <c r="S23" i="19"/>
  <c r="T23" i="19"/>
  <c r="U23" i="19"/>
  <c r="V23" i="19"/>
  <c r="W23" i="19"/>
  <c r="X23" i="19"/>
  <c r="Y23" i="19"/>
  <c r="AJ23" i="19"/>
  <c r="M21" i="20"/>
  <c r="L22" i="19"/>
  <c r="M20" i="61"/>
  <c r="M22" i="19"/>
  <c r="M21" i="64"/>
  <c r="N22" i="19"/>
  <c r="O22" i="19"/>
  <c r="G21" i="66"/>
  <c r="J21" i="66"/>
  <c r="F21" i="66"/>
  <c r="H21" i="66"/>
  <c r="L21" i="66"/>
  <c r="G6" i="66"/>
  <c r="J6" i="66"/>
  <c r="F6" i="66"/>
  <c r="H6" i="66"/>
  <c r="L6" i="66"/>
  <c r="G7" i="66"/>
  <c r="J7" i="66"/>
  <c r="F7" i="66"/>
  <c r="H7" i="66"/>
  <c r="L7" i="66"/>
  <c r="G8" i="66"/>
  <c r="J8" i="66"/>
  <c r="F8" i="66"/>
  <c r="H8" i="66"/>
  <c r="L8" i="66"/>
  <c r="G9" i="66"/>
  <c r="J9" i="66"/>
  <c r="F9" i="66"/>
  <c r="H9" i="66"/>
  <c r="L9" i="66"/>
  <c r="G10" i="66"/>
  <c r="J10" i="66"/>
  <c r="F10" i="66"/>
  <c r="H10" i="66"/>
  <c r="L10" i="66"/>
  <c r="G11" i="66"/>
  <c r="J11" i="66"/>
  <c r="F11" i="66"/>
  <c r="H11" i="66"/>
  <c r="L11" i="66"/>
  <c r="G12" i="66"/>
  <c r="J12" i="66"/>
  <c r="F12" i="66"/>
  <c r="H12" i="66"/>
  <c r="L12" i="66"/>
  <c r="G13" i="66"/>
  <c r="J13" i="66"/>
  <c r="F13" i="66"/>
  <c r="H13" i="66"/>
  <c r="L13" i="66"/>
  <c r="G14" i="66"/>
  <c r="J14" i="66"/>
  <c r="F14" i="66"/>
  <c r="H14" i="66"/>
  <c r="L14" i="66"/>
  <c r="G15" i="66"/>
  <c r="J15" i="66"/>
  <c r="F15" i="66"/>
  <c r="H15" i="66"/>
  <c r="L15" i="66"/>
  <c r="G16" i="66"/>
  <c r="J16" i="66"/>
  <c r="F16" i="66"/>
  <c r="H16" i="66"/>
  <c r="L16" i="66"/>
  <c r="G17" i="66"/>
  <c r="J17" i="66"/>
  <c r="F17" i="66"/>
  <c r="H17" i="66"/>
  <c r="L17" i="66"/>
  <c r="G18" i="66"/>
  <c r="J18" i="66"/>
  <c r="F18" i="66"/>
  <c r="H18" i="66"/>
  <c r="L18" i="66"/>
  <c r="F17" i="19"/>
  <c r="H17" i="19"/>
  <c r="G19" i="66"/>
  <c r="J19" i="66"/>
  <c r="G17" i="19"/>
  <c r="F19" i="66"/>
  <c r="I17" i="19"/>
  <c r="H19" i="66"/>
  <c r="L19" i="66"/>
  <c r="G20" i="66"/>
  <c r="J20" i="66"/>
  <c r="F20" i="66"/>
  <c r="H20" i="66"/>
  <c r="L20" i="66"/>
  <c r="G22" i="66"/>
  <c r="J22" i="66"/>
  <c r="F22" i="66"/>
  <c r="H22" i="66"/>
  <c r="L22" i="66"/>
  <c r="J23" i="66"/>
  <c r="H23" i="66"/>
  <c r="L23" i="66"/>
  <c r="G24" i="66"/>
  <c r="J24" i="66"/>
  <c r="H24" i="66"/>
  <c r="L24" i="66"/>
  <c r="G25" i="66"/>
  <c r="J25" i="66"/>
  <c r="H25" i="66"/>
  <c r="L25" i="66"/>
  <c r="G26" i="66"/>
  <c r="J26" i="66"/>
  <c r="H26" i="66"/>
  <c r="L26" i="66"/>
  <c r="G27" i="66"/>
  <c r="J27" i="66"/>
  <c r="H27" i="66"/>
  <c r="L27" i="66"/>
  <c r="G28" i="66"/>
  <c r="J28" i="66"/>
  <c r="H28" i="66"/>
  <c r="L28" i="66"/>
  <c r="G29" i="66"/>
  <c r="J29" i="66"/>
  <c r="H29" i="66"/>
  <c r="L29" i="66"/>
  <c r="G30" i="66"/>
  <c r="J30" i="66"/>
  <c r="H30" i="66"/>
  <c r="L30" i="66"/>
  <c r="G31" i="66"/>
  <c r="J31" i="66"/>
  <c r="H31" i="66"/>
  <c r="L31" i="66"/>
  <c r="G32" i="66"/>
  <c r="J32" i="66"/>
  <c r="H32" i="66"/>
  <c r="L32" i="66"/>
  <c r="G33" i="66"/>
  <c r="J33" i="66"/>
  <c r="H33" i="66"/>
  <c r="L33" i="66"/>
  <c r="G34" i="66"/>
  <c r="J34" i="66"/>
  <c r="H34" i="66"/>
  <c r="L34" i="66"/>
  <c r="G35" i="66"/>
  <c r="J35" i="66"/>
  <c r="H35" i="66"/>
  <c r="L35" i="66"/>
  <c r="G36" i="66"/>
  <c r="J36" i="66"/>
  <c r="H36" i="66"/>
  <c r="L36" i="66"/>
  <c r="G37" i="66"/>
  <c r="J37" i="66"/>
  <c r="H37" i="66"/>
  <c r="L37" i="66"/>
  <c r="G38" i="66"/>
  <c r="J38" i="66"/>
  <c r="H38" i="66"/>
  <c r="L38" i="66"/>
  <c r="G39" i="66"/>
  <c r="J39" i="66"/>
  <c r="H39" i="66"/>
  <c r="L39" i="66"/>
  <c r="G40" i="66"/>
  <c r="J40" i="66"/>
  <c r="H40" i="66"/>
  <c r="L40" i="66"/>
  <c r="G41" i="66"/>
  <c r="J41" i="66"/>
  <c r="H41" i="66"/>
  <c r="L41" i="66"/>
  <c r="G42" i="66"/>
  <c r="J42" i="66"/>
  <c r="H42" i="66"/>
  <c r="L42" i="66"/>
  <c r="G43" i="66"/>
  <c r="J43" i="66"/>
  <c r="H43" i="66"/>
  <c r="L43" i="66"/>
  <c r="G44" i="66"/>
  <c r="J44" i="66"/>
  <c r="H44" i="66"/>
  <c r="L44" i="66"/>
  <c r="G45" i="66"/>
  <c r="J45" i="66"/>
  <c r="H45" i="66"/>
  <c r="L45" i="66"/>
  <c r="G46" i="66"/>
  <c r="J46" i="66"/>
  <c r="H46" i="66"/>
  <c r="L46" i="66"/>
  <c r="G47" i="66"/>
  <c r="J47" i="66"/>
  <c r="H47" i="66"/>
  <c r="L47" i="66"/>
  <c r="G48" i="66"/>
  <c r="J48" i="66"/>
  <c r="H48" i="66"/>
  <c r="L48" i="66"/>
  <c r="G49" i="66"/>
  <c r="J49" i="66"/>
  <c r="H49" i="66"/>
  <c r="L49" i="66"/>
  <c r="G50" i="66"/>
  <c r="J50" i="66"/>
  <c r="H50" i="66"/>
  <c r="L50" i="66"/>
  <c r="G51" i="66"/>
  <c r="J51" i="66"/>
  <c r="H51" i="66"/>
  <c r="L51" i="66"/>
  <c r="G52" i="66"/>
  <c r="J52" i="66"/>
  <c r="H52" i="66"/>
  <c r="L52" i="66"/>
  <c r="G53" i="66"/>
  <c r="J53" i="66"/>
  <c r="H53" i="66"/>
  <c r="L53" i="66"/>
  <c r="G54" i="66"/>
  <c r="J54" i="66"/>
  <c r="H54" i="66"/>
  <c r="L54" i="66"/>
  <c r="G55" i="66"/>
  <c r="J55" i="66"/>
  <c r="H55" i="66"/>
  <c r="L55" i="66"/>
  <c r="G56" i="66"/>
  <c r="J56" i="66"/>
  <c r="H56" i="66"/>
  <c r="L56" i="66"/>
  <c r="M21" i="66"/>
  <c r="P22" i="19"/>
  <c r="Q22" i="19"/>
  <c r="R22" i="19"/>
  <c r="S22" i="19"/>
  <c r="G16" i="70"/>
  <c r="J16" i="70"/>
  <c r="F16" i="70"/>
  <c r="H16" i="70"/>
  <c r="L16" i="70"/>
  <c r="G6" i="70"/>
  <c r="J6" i="70"/>
  <c r="F6" i="70"/>
  <c r="H6" i="70"/>
  <c r="L6" i="70"/>
  <c r="G7" i="70"/>
  <c r="J7" i="70"/>
  <c r="F7" i="70"/>
  <c r="H7" i="70"/>
  <c r="L7" i="70"/>
  <c r="G8" i="70"/>
  <c r="J8" i="70"/>
  <c r="F8" i="70"/>
  <c r="H8" i="70"/>
  <c r="L8" i="70"/>
  <c r="G9" i="70"/>
  <c r="J9" i="70"/>
  <c r="F9" i="70"/>
  <c r="H9" i="70"/>
  <c r="L9" i="70"/>
  <c r="G10" i="70"/>
  <c r="J10" i="70"/>
  <c r="F10" i="70"/>
  <c r="H10" i="70"/>
  <c r="L10" i="70"/>
  <c r="G11" i="70"/>
  <c r="J11" i="70"/>
  <c r="F11" i="70"/>
  <c r="H11" i="70"/>
  <c r="L11" i="70"/>
  <c r="G12" i="70"/>
  <c r="J12" i="70"/>
  <c r="F12" i="70"/>
  <c r="H12" i="70"/>
  <c r="L12" i="70"/>
  <c r="G13" i="70"/>
  <c r="J13" i="70"/>
  <c r="F13" i="70"/>
  <c r="H13" i="70"/>
  <c r="L13" i="70"/>
  <c r="G14" i="70"/>
  <c r="J14" i="70"/>
  <c r="F14" i="70"/>
  <c r="H14" i="70"/>
  <c r="L14" i="70"/>
  <c r="G15" i="70"/>
  <c r="J15" i="70"/>
  <c r="F15" i="70"/>
  <c r="H15" i="70"/>
  <c r="L15" i="70"/>
  <c r="G17" i="70"/>
  <c r="J17" i="70"/>
  <c r="F17" i="70"/>
  <c r="H17" i="70"/>
  <c r="L17" i="70"/>
  <c r="G18" i="70"/>
  <c r="J18" i="70"/>
  <c r="F18" i="70"/>
  <c r="H18" i="70"/>
  <c r="L18" i="70"/>
  <c r="G19" i="70"/>
  <c r="J19" i="70"/>
  <c r="H19" i="70"/>
  <c r="L19" i="70"/>
  <c r="G20" i="70"/>
  <c r="J20" i="70"/>
  <c r="H20" i="70"/>
  <c r="L20" i="70"/>
  <c r="G21" i="70"/>
  <c r="J21" i="70"/>
  <c r="H21" i="70"/>
  <c r="L21" i="70"/>
  <c r="G22" i="70"/>
  <c r="J22" i="70"/>
  <c r="H22" i="70"/>
  <c r="L22" i="70"/>
  <c r="G23" i="70"/>
  <c r="J23" i="70"/>
  <c r="H23" i="70"/>
  <c r="L23" i="70"/>
  <c r="G24" i="70"/>
  <c r="J24" i="70"/>
  <c r="H24" i="70"/>
  <c r="L24" i="70"/>
  <c r="G25" i="70"/>
  <c r="J25" i="70"/>
  <c r="H25" i="70"/>
  <c r="L25" i="70"/>
  <c r="G26" i="70"/>
  <c r="J26" i="70"/>
  <c r="H26" i="70"/>
  <c r="L26" i="70"/>
  <c r="G27" i="70"/>
  <c r="J27" i="70"/>
  <c r="H27" i="70"/>
  <c r="L27" i="70"/>
  <c r="G28" i="70"/>
  <c r="J28" i="70"/>
  <c r="H28" i="70"/>
  <c r="L28" i="70"/>
  <c r="G29" i="70"/>
  <c r="J29" i="70"/>
  <c r="H29" i="70"/>
  <c r="L29" i="70"/>
  <c r="G30" i="70"/>
  <c r="J30" i="70"/>
  <c r="H30" i="70"/>
  <c r="L30" i="70"/>
  <c r="G31" i="70"/>
  <c r="J31" i="70"/>
  <c r="H31" i="70"/>
  <c r="L31" i="70"/>
  <c r="G32" i="70"/>
  <c r="J32" i="70"/>
  <c r="H32" i="70"/>
  <c r="L32" i="70"/>
  <c r="G33" i="70"/>
  <c r="J33" i="70"/>
  <c r="H33" i="70"/>
  <c r="L33" i="70"/>
  <c r="G34" i="70"/>
  <c r="J34" i="70"/>
  <c r="H34" i="70"/>
  <c r="L34" i="70"/>
  <c r="G35" i="70"/>
  <c r="J35" i="70"/>
  <c r="H35" i="70"/>
  <c r="L35" i="70"/>
  <c r="G36" i="70"/>
  <c r="J36" i="70"/>
  <c r="H36" i="70"/>
  <c r="L36" i="70"/>
  <c r="G37" i="70"/>
  <c r="J37" i="70"/>
  <c r="H37" i="70"/>
  <c r="L37" i="70"/>
  <c r="G38" i="70"/>
  <c r="J38" i="70"/>
  <c r="H38" i="70"/>
  <c r="L38" i="70"/>
  <c r="G39" i="70"/>
  <c r="J39" i="70"/>
  <c r="H39" i="70"/>
  <c r="L39" i="70"/>
  <c r="G40" i="70"/>
  <c r="J40" i="70"/>
  <c r="H40" i="70"/>
  <c r="L40" i="70"/>
  <c r="G41" i="70"/>
  <c r="J41" i="70"/>
  <c r="H41" i="70"/>
  <c r="L41" i="70"/>
  <c r="G42" i="70"/>
  <c r="J42" i="70"/>
  <c r="H42" i="70"/>
  <c r="L42" i="70"/>
  <c r="G43" i="70"/>
  <c r="J43" i="70"/>
  <c r="H43" i="70"/>
  <c r="L43" i="70"/>
  <c r="G44" i="70"/>
  <c r="J44" i="70"/>
  <c r="H44" i="70"/>
  <c r="L44" i="70"/>
  <c r="G45" i="70"/>
  <c r="J45" i="70"/>
  <c r="H45" i="70"/>
  <c r="L45" i="70"/>
  <c r="G46" i="70"/>
  <c r="J46" i="70"/>
  <c r="H46" i="70"/>
  <c r="L46" i="70"/>
  <c r="G47" i="70"/>
  <c r="J47" i="70"/>
  <c r="H47" i="70"/>
  <c r="L47" i="70"/>
  <c r="G48" i="70"/>
  <c r="J48" i="70"/>
  <c r="H48" i="70"/>
  <c r="L48" i="70"/>
  <c r="G49" i="70"/>
  <c r="J49" i="70"/>
  <c r="H49" i="70"/>
  <c r="L49" i="70"/>
  <c r="G50" i="70"/>
  <c r="J50" i="70"/>
  <c r="H50" i="70"/>
  <c r="L50" i="70"/>
  <c r="G51" i="70"/>
  <c r="J51" i="70"/>
  <c r="H51" i="70"/>
  <c r="L51" i="70"/>
  <c r="G52" i="70"/>
  <c r="J52" i="70"/>
  <c r="H52" i="70"/>
  <c r="L52" i="70"/>
  <c r="G53" i="70"/>
  <c r="J53" i="70"/>
  <c r="H53" i="70"/>
  <c r="L53" i="70"/>
  <c r="G54" i="70"/>
  <c r="J54" i="70"/>
  <c r="H54" i="70"/>
  <c r="L54" i="70"/>
  <c r="G55" i="70"/>
  <c r="J55" i="70"/>
  <c r="H55" i="70"/>
  <c r="L55" i="70"/>
  <c r="G56" i="70"/>
  <c r="J56" i="70"/>
  <c r="H56" i="70"/>
  <c r="L56" i="70"/>
  <c r="M16" i="70"/>
  <c r="T22" i="19"/>
  <c r="G19" i="71"/>
  <c r="J19" i="71"/>
  <c r="F19" i="71"/>
  <c r="H19" i="71"/>
  <c r="L19" i="71"/>
  <c r="G6" i="71"/>
  <c r="J6" i="71"/>
  <c r="F6" i="71"/>
  <c r="H6" i="71"/>
  <c r="L6" i="71"/>
  <c r="G7" i="71"/>
  <c r="J7" i="71"/>
  <c r="F7" i="71"/>
  <c r="H7" i="71"/>
  <c r="L7" i="71"/>
  <c r="G8" i="71"/>
  <c r="J8" i="71"/>
  <c r="F8" i="71"/>
  <c r="H8" i="71"/>
  <c r="L8" i="71"/>
  <c r="G9" i="71"/>
  <c r="J9" i="71"/>
  <c r="F9" i="71"/>
  <c r="H9" i="71"/>
  <c r="L9" i="71"/>
  <c r="G10" i="71"/>
  <c r="J10" i="71"/>
  <c r="F10" i="71"/>
  <c r="H10" i="71"/>
  <c r="L10" i="71"/>
  <c r="G11" i="71"/>
  <c r="J11" i="71"/>
  <c r="F11" i="71"/>
  <c r="H11" i="71"/>
  <c r="L11" i="71"/>
  <c r="G12" i="71"/>
  <c r="J12" i="71"/>
  <c r="F12" i="71"/>
  <c r="H12" i="71"/>
  <c r="L12" i="71"/>
  <c r="G13" i="71"/>
  <c r="J13" i="71"/>
  <c r="F13" i="71"/>
  <c r="H13" i="71"/>
  <c r="L13" i="71"/>
  <c r="G14" i="71"/>
  <c r="J14" i="71"/>
  <c r="F14" i="71"/>
  <c r="H14" i="71"/>
  <c r="L14" i="71"/>
  <c r="G15" i="71"/>
  <c r="J15" i="71"/>
  <c r="F15" i="71"/>
  <c r="H15" i="71"/>
  <c r="L15" i="71"/>
  <c r="G16" i="71"/>
  <c r="J16" i="71"/>
  <c r="F16" i="71"/>
  <c r="H16" i="71"/>
  <c r="L16" i="71"/>
  <c r="G17" i="71"/>
  <c r="J17" i="71"/>
  <c r="F17" i="71"/>
  <c r="H17" i="71"/>
  <c r="L17" i="71"/>
  <c r="G18" i="71"/>
  <c r="J18" i="71"/>
  <c r="F18" i="71"/>
  <c r="H18" i="71"/>
  <c r="L18" i="71"/>
  <c r="G20" i="71"/>
  <c r="J20" i="71"/>
  <c r="H20" i="71"/>
  <c r="L20" i="71"/>
  <c r="G21" i="71"/>
  <c r="J21" i="71"/>
  <c r="H21" i="71"/>
  <c r="L21" i="71"/>
  <c r="G22" i="71"/>
  <c r="J22" i="71"/>
  <c r="H22" i="71"/>
  <c r="L22" i="71"/>
  <c r="G23" i="71"/>
  <c r="J23" i="71"/>
  <c r="H23" i="71"/>
  <c r="L23" i="71"/>
  <c r="G24" i="71"/>
  <c r="J24" i="71"/>
  <c r="H24" i="71"/>
  <c r="L24" i="71"/>
  <c r="G25" i="71"/>
  <c r="J25" i="71"/>
  <c r="H25" i="71"/>
  <c r="L25" i="71"/>
  <c r="G26" i="71"/>
  <c r="J26" i="71"/>
  <c r="H26" i="71"/>
  <c r="L26" i="71"/>
  <c r="G27" i="71"/>
  <c r="J27" i="71"/>
  <c r="H27" i="71"/>
  <c r="L27" i="71"/>
  <c r="G28" i="71"/>
  <c r="J28" i="71"/>
  <c r="H28" i="71"/>
  <c r="L28" i="71"/>
  <c r="G29" i="71"/>
  <c r="J29" i="71"/>
  <c r="H29" i="71"/>
  <c r="L29" i="71"/>
  <c r="G30" i="71"/>
  <c r="J30" i="71"/>
  <c r="H30" i="71"/>
  <c r="L30" i="71"/>
  <c r="G31" i="71"/>
  <c r="J31" i="71"/>
  <c r="H31" i="71"/>
  <c r="L31" i="71"/>
  <c r="G32" i="71"/>
  <c r="J32" i="71"/>
  <c r="H32" i="71"/>
  <c r="L32" i="71"/>
  <c r="G33" i="71"/>
  <c r="J33" i="71"/>
  <c r="H33" i="71"/>
  <c r="L33" i="71"/>
  <c r="G34" i="71"/>
  <c r="J34" i="71"/>
  <c r="H34" i="71"/>
  <c r="L34" i="71"/>
  <c r="G35" i="71"/>
  <c r="J35" i="71"/>
  <c r="H35" i="71"/>
  <c r="L35" i="71"/>
  <c r="G36" i="71"/>
  <c r="J36" i="71"/>
  <c r="H36" i="71"/>
  <c r="L36" i="71"/>
  <c r="G37" i="71"/>
  <c r="J37" i="71"/>
  <c r="H37" i="71"/>
  <c r="L37" i="71"/>
  <c r="G38" i="71"/>
  <c r="J38" i="71"/>
  <c r="H38" i="71"/>
  <c r="L38" i="71"/>
  <c r="G39" i="71"/>
  <c r="J39" i="71"/>
  <c r="H39" i="71"/>
  <c r="L39" i="71"/>
  <c r="G40" i="71"/>
  <c r="J40" i="71"/>
  <c r="H40" i="71"/>
  <c r="L40" i="71"/>
  <c r="G41" i="71"/>
  <c r="J41" i="71"/>
  <c r="H41" i="71"/>
  <c r="L41" i="71"/>
  <c r="G42" i="71"/>
  <c r="J42" i="71"/>
  <c r="H42" i="71"/>
  <c r="L42" i="71"/>
  <c r="G43" i="71"/>
  <c r="J43" i="71"/>
  <c r="H43" i="71"/>
  <c r="L43" i="71"/>
  <c r="G44" i="71"/>
  <c r="J44" i="71"/>
  <c r="H44" i="71"/>
  <c r="L44" i="71"/>
  <c r="G45" i="71"/>
  <c r="J45" i="71"/>
  <c r="H45" i="71"/>
  <c r="L45" i="71"/>
  <c r="G46" i="71"/>
  <c r="J46" i="71"/>
  <c r="H46" i="71"/>
  <c r="L46" i="71"/>
  <c r="G47" i="71"/>
  <c r="J47" i="71"/>
  <c r="H47" i="71"/>
  <c r="L47" i="71"/>
  <c r="G48" i="71"/>
  <c r="J48" i="71"/>
  <c r="H48" i="71"/>
  <c r="L48" i="71"/>
  <c r="G49" i="71"/>
  <c r="J49" i="71"/>
  <c r="H49" i="71"/>
  <c r="L49" i="71"/>
  <c r="G50" i="71"/>
  <c r="J50" i="71"/>
  <c r="H50" i="71"/>
  <c r="L50" i="71"/>
  <c r="G51" i="71"/>
  <c r="J51" i="71"/>
  <c r="H51" i="71"/>
  <c r="L51" i="71"/>
  <c r="G52" i="71"/>
  <c r="J52" i="71"/>
  <c r="H52" i="71"/>
  <c r="L52" i="71"/>
  <c r="G53" i="71"/>
  <c r="J53" i="71"/>
  <c r="H53" i="71"/>
  <c r="L53" i="71"/>
  <c r="G54" i="71"/>
  <c r="J54" i="71"/>
  <c r="H54" i="71"/>
  <c r="L54" i="71"/>
  <c r="G55" i="71"/>
  <c r="J55" i="71"/>
  <c r="H55" i="71"/>
  <c r="L55" i="71"/>
  <c r="G56" i="71"/>
  <c r="J56" i="71"/>
  <c r="H56" i="71"/>
  <c r="L56" i="71"/>
  <c r="M19" i="71"/>
  <c r="U22" i="19"/>
  <c r="M19" i="72"/>
  <c r="V22" i="19"/>
  <c r="W22" i="19"/>
  <c r="X22" i="19"/>
  <c r="Y22" i="19"/>
  <c r="AJ22" i="19"/>
  <c r="M20" i="20"/>
  <c r="L20" i="19"/>
  <c r="M18" i="61"/>
  <c r="M20" i="19"/>
  <c r="N20" i="19"/>
  <c r="O20" i="19"/>
  <c r="M14" i="66"/>
  <c r="P20" i="19"/>
  <c r="G15" i="67"/>
  <c r="J15" i="67"/>
  <c r="F15" i="67"/>
  <c r="H15" i="67"/>
  <c r="L15" i="67"/>
  <c r="G6" i="67"/>
  <c r="J6" i="67"/>
  <c r="F6" i="67"/>
  <c r="H6" i="67"/>
  <c r="L6" i="67"/>
  <c r="G7" i="67"/>
  <c r="J7" i="67"/>
  <c r="F7" i="67"/>
  <c r="H7" i="67"/>
  <c r="L7" i="67"/>
  <c r="G8" i="67"/>
  <c r="J8" i="67"/>
  <c r="F8" i="67"/>
  <c r="H8" i="67"/>
  <c r="L8" i="67"/>
  <c r="G9" i="67"/>
  <c r="J9" i="67"/>
  <c r="F9" i="67"/>
  <c r="H9" i="67"/>
  <c r="L9" i="67"/>
  <c r="G10" i="67"/>
  <c r="J10" i="67"/>
  <c r="F10" i="67"/>
  <c r="H10" i="67"/>
  <c r="L10" i="67"/>
  <c r="G11" i="67"/>
  <c r="J11" i="67"/>
  <c r="F11" i="67"/>
  <c r="H11" i="67"/>
  <c r="L11" i="67"/>
  <c r="G12" i="67"/>
  <c r="J12" i="67"/>
  <c r="F12" i="67"/>
  <c r="H12" i="67"/>
  <c r="L12" i="67"/>
  <c r="G13" i="67"/>
  <c r="J13" i="67"/>
  <c r="F13" i="67"/>
  <c r="H13" i="67"/>
  <c r="L13" i="67"/>
  <c r="G14" i="67"/>
  <c r="J14" i="67"/>
  <c r="F14" i="67"/>
  <c r="H14" i="67"/>
  <c r="L14" i="67"/>
  <c r="G16" i="67"/>
  <c r="J16" i="67"/>
  <c r="F16" i="67"/>
  <c r="H16" i="67"/>
  <c r="L16" i="67"/>
  <c r="G17" i="67"/>
  <c r="J17" i="67"/>
  <c r="F17" i="67"/>
  <c r="H17" i="67"/>
  <c r="L17" i="67"/>
  <c r="G18" i="67"/>
  <c r="J18" i="67"/>
  <c r="F18" i="67"/>
  <c r="H18" i="67"/>
  <c r="L18" i="67"/>
  <c r="G19" i="67"/>
  <c r="J19" i="67"/>
  <c r="F19" i="67"/>
  <c r="H19" i="67"/>
  <c r="L19" i="67"/>
  <c r="G20" i="67"/>
  <c r="J20" i="67"/>
  <c r="F20" i="67"/>
  <c r="H20" i="67"/>
  <c r="L20" i="67"/>
  <c r="G21" i="67"/>
  <c r="J21" i="67"/>
  <c r="F21" i="67"/>
  <c r="H21" i="67"/>
  <c r="L21" i="67"/>
  <c r="G22" i="67"/>
  <c r="J22" i="67"/>
  <c r="F22" i="67"/>
  <c r="H22" i="67"/>
  <c r="L22" i="67"/>
  <c r="G23" i="67"/>
  <c r="J23" i="67"/>
  <c r="H23" i="67"/>
  <c r="L23" i="67"/>
  <c r="G24" i="67"/>
  <c r="J24" i="67"/>
  <c r="H24" i="67"/>
  <c r="L24" i="67"/>
  <c r="G25" i="67"/>
  <c r="J25" i="67"/>
  <c r="H25" i="67"/>
  <c r="L25" i="67"/>
  <c r="G26" i="67"/>
  <c r="J26" i="67"/>
  <c r="H26" i="67"/>
  <c r="L26" i="67"/>
  <c r="G27" i="67"/>
  <c r="J27" i="67"/>
  <c r="H27" i="67"/>
  <c r="L27" i="67"/>
  <c r="G28" i="67"/>
  <c r="J28" i="67"/>
  <c r="H28" i="67"/>
  <c r="L28" i="67"/>
  <c r="G29" i="67"/>
  <c r="J29" i="67"/>
  <c r="H29" i="67"/>
  <c r="L29" i="67"/>
  <c r="G30" i="67"/>
  <c r="J30" i="67"/>
  <c r="H30" i="67"/>
  <c r="L30" i="67"/>
  <c r="G31" i="67"/>
  <c r="J31" i="67"/>
  <c r="H31" i="67"/>
  <c r="L31" i="67"/>
  <c r="G32" i="67"/>
  <c r="J32" i="67"/>
  <c r="H32" i="67"/>
  <c r="L32" i="67"/>
  <c r="G33" i="67"/>
  <c r="J33" i="67"/>
  <c r="H33" i="67"/>
  <c r="L33" i="67"/>
  <c r="G34" i="67"/>
  <c r="J34" i="67"/>
  <c r="H34" i="67"/>
  <c r="L34" i="67"/>
  <c r="G35" i="67"/>
  <c r="J35" i="67"/>
  <c r="H35" i="67"/>
  <c r="L35" i="67"/>
  <c r="G36" i="67"/>
  <c r="J36" i="67"/>
  <c r="H36" i="67"/>
  <c r="L36" i="67"/>
  <c r="G37" i="67"/>
  <c r="J37" i="67"/>
  <c r="H37" i="67"/>
  <c r="L37" i="67"/>
  <c r="G38" i="67"/>
  <c r="J38" i="67"/>
  <c r="H38" i="67"/>
  <c r="L38" i="67"/>
  <c r="G39" i="67"/>
  <c r="J39" i="67"/>
  <c r="H39" i="67"/>
  <c r="L39" i="67"/>
  <c r="G40" i="67"/>
  <c r="J40" i="67"/>
  <c r="H40" i="67"/>
  <c r="L40" i="67"/>
  <c r="G41" i="67"/>
  <c r="J41" i="67"/>
  <c r="H41" i="67"/>
  <c r="L41" i="67"/>
  <c r="G42" i="67"/>
  <c r="J42" i="67"/>
  <c r="H42" i="67"/>
  <c r="L42" i="67"/>
  <c r="G43" i="67"/>
  <c r="J43" i="67"/>
  <c r="H43" i="67"/>
  <c r="L43" i="67"/>
  <c r="G44" i="67"/>
  <c r="J44" i="67"/>
  <c r="H44" i="67"/>
  <c r="L44" i="67"/>
  <c r="G45" i="67"/>
  <c r="J45" i="67"/>
  <c r="H45" i="67"/>
  <c r="L45" i="67"/>
  <c r="G46" i="67"/>
  <c r="J46" i="67"/>
  <c r="H46" i="67"/>
  <c r="L46" i="67"/>
  <c r="G47" i="67"/>
  <c r="J47" i="67"/>
  <c r="H47" i="67"/>
  <c r="L47" i="67"/>
  <c r="G48" i="67"/>
  <c r="J48" i="67"/>
  <c r="H48" i="67"/>
  <c r="L48" i="67"/>
  <c r="G49" i="67"/>
  <c r="J49" i="67"/>
  <c r="H49" i="67"/>
  <c r="L49" i="67"/>
  <c r="G50" i="67"/>
  <c r="J50" i="67"/>
  <c r="H50" i="67"/>
  <c r="L50" i="67"/>
  <c r="G51" i="67"/>
  <c r="J51" i="67"/>
  <c r="H51" i="67"/>
  <c r="L51" i="67"/>
  <c r="G52" i="67"/>
  <c r="J52" i="67"/>
  <c r="H52" i="67"/>
  <c r="L52" i="67"/>
  <c r="G53" i="67"/>
  <c r="J53" i="67"/>
  <c r="H53" i="67"/>
  <c r="L53" i="67"/>
  <c r="G54" i="67"/>
  <c r="J54" i="67"/>
  <c r="H54" i="67"/>
  <c r="L54" i="67"/>
  <c r="G55" i="67"/>
  <c r="J55" i="67"/>
  <c r="H55" i="67"/>
  <c r="L55" i="67"/>
  <c r="G56" i="67"/>
  <c r="J56" i="67"/>
  <c r="H56" i="67"/>
  <c r="L56" i="67"/>
  <c r="M15" i="67"/>
  <c r="Q20" i="19"/>
  <c r="R20" i="19"/>
  <c r="S20" i="19"/>
  <c r="T20" i="19"/>
  <c r="U20" i="19"/>
  <c r="V20" i="19"/>
  <c r="G13" i="73"/>
  <c r="J13" i="73"/>
  <c r="F13" i="73"/>
  <c r="H13" i="73"/>
  <c r="L13" i="73"/>
  <c r="G6" i="73"/>
  <c r="J6" i="73"/>
  <c r="F6" i="73"/>
  <c r="H6" i="73"/>
  <c r="L6" i="73"/>
  <c r="G7" i="73"/>
  <c r="J7" i="73"/>
  <c r="F7" i="73"/>
  <c r="H7" i="73"/>
  <c r="L7" i="73"/>
  <c r="G8" i="73"/>
  <c r="J8" i="73"/>
  <c r="F8" i="73"/>
  <c r="H8" i="73"/>
  <c r="L8" i="73"/>
  <c r="G9" i="73"/>
  <c r="J9" i="73"/>
  <c r="F9" i="73"/>
  <c r="H9" i="73"/>
  <c r="L9" i="73"/>
  <c r="G10" i="73"/>
  <c r="J10" i="73"/>
  <c r="F10" i="73"/>
  <c r="H10" i="73"/>
  <c r="L10" i="73"/>
  <c r="G11" i="73"/>
  <c r="J11" i="73"/>
  <c r="F11" i="73"/>
  <c r="H11" i="73"/>
  <c r="L11" i="73"/>
  <c r="G12" i="73"/>
  <c r="J12" i="73"/>
  <c r="F12" i="73"/>
  <c r="H12" i="73"/>
  <c r="L12" i="73"/>
  <c r="G14" i="73"/>
  <c r="J14" i="73"/>
  <c r="F14" i="73"/>
  <c r="H14" i="73"/>
  <c r="L14" i="73"/>
  <c r="G15" i="73"/>
  <c r="J15" i="73"/>
  <c r="F15" i="73"/>
  <c r="H15" i="73"/>
  <c r="L15" i="73"/>
  <c r="G16" i="73"/>
  <c r="J16" i="73"/>
  <c r="F16" i="73"/>
  <c r="H16" i="73"/>
  <c r="L16" i="73"/>
  <c r="G17" i="73"/>
  <c r="J17" i="73"/>
  <c r="F17" i="73"/>
  <c r="H17" i="73"/>
  <c r="L17" i="73"/>
  <c r="G18" i="73"/>
  <c r="J18" i="73"/>
  <c r="F18" i="73"/>
  <c r="H18" i="73"/>
  <c r="L18" i="73"/>
  <c r="G19" i="73"/>
  <c r="J19" i="73"/>
  <c r="F19" i="73"/>
  <c r="H19" i="73"/>
  <c r="L19" i="73"/>
  <c r="G20" i="73"/>
  <c r="J20" i="73"/>
  <c r="F20" i="73"/>
  <c r="H20" i="73"/>
  <c r="L20" i="73"/>
  <c r="G21" i="73"/>
  <c r="J21" i="73"/>
  <c r="H21" i="73"/>
  <c r="L21" i="73"/>
  <c r="G22" i="73"/>
  <c r="J22" i="73"/>
  <c r="H22" i="73"/>
  <c r="L22" i="73"/>
  <c r="G23" i="73"/>
  <c r="J23" i="73"/>
  <c r="H23" i="73"/>
  <c r="L23" i="73"/>
  <c r="G24" i="73"/>
  <c r="J24" i="73"/>
  <c r="H24" i="73"/>
  <c r="L24" i="73"/>
  <c r="G25" i="73"/>
  <c r="J25" i="73"/>
  <c r="H25" i="73"/>
  <c r="L25" i="73"/>
  <c r="G26" i="73"/>
  <c r="J26" i="73"/>
  <c r="H26" i="73"/>
  <c r="L26" i="73"/>
  <c r="G27" i="73"/>
  <c r="J27" i="73"/>
  <c r="H27" i="73"/>
  <c r="L27" i="73"/>
  <c r="G28" i="73"/>
  <c r="J28" i="73"/>
  <c r="H28" i="73"/>
  <c r="L28" i="73"/>
  <c r="G29" i="73"/>
  <c r="J29" i="73"/>
  <c r="H29" i="73"/>
  <c r="L29" i="73"/>
  <c r="G30" i="73"/>
  <c r="J30" i="73"/>
  <c r="H30" i="73"/>
  <c r="L30" i="73"/>
  <c r="G31" i="73"/>
  <c r="J31" i="73"/>
  <c r="H31" i="73"/>
  <c r="L31" i="73"/>
  <c r="G32" i="73"/>
  <c r="J32" i="73"/>
  <c r="H32" i="73"/>
  <c r="L32" i="73"/>
  <c r="G33" i="73"/>
  <c r="J33" i="73"/>
  <c r="H33" i="73"/>
  <c r="L33" i="73"/>
  <c r="G34" i="73"/>
  <c r="J34" i="73"/>
  <c r="H34" i="73"/>
  <c r="L34" i="73"/>
  <c r="G35" i="73"/>
  <c r="J35" i="73"/>
  <c r="H35" i="73"/>
  <c r="L35" i="73"/>
  <c r="G36" i="73"/>
  <c r="J36" i="73"/>
  <c r="H36" i="73"/>
  <c r="L36" i="73"/>
  <c r="G37" i="73"/>
  <c r="J37" i="73"/>
  <c r="H37" i="73"/>
  <c r="L37" i="73"/>
  <c r="G38" i="73"/>
  <c r="J38" i="73"/>
  <c r="H38" i="73"/>
  <c r="L38" i="73"/>
  <c r="G39" i="73"/>
  <c r="J39" i="73"/>
  <c r="H39" i="73"/>
  <c r="L39" i="73"/>
  <c r="G40" i="73"/>
  <c r="J40" i="73"/>
  <c r="H40" i="73"/>
  <c r="L40" i="73"/>
  <c r="G41" i="73"/>
  <c r="J41" i="73"/>
  <c r="H41" i="73"/>
  <c r="L41" i="73"/>
  <c r="G42" i="73"/>
  <c r="J42" i="73"/>
  <c r="H42" i="73"/>
  <c r="L42" i="73"/>
  <c r="G43" i="73"/>
  <c r="J43" i="73"/>
  <c r="H43" i="73"/>
  <c r="L43" i="73"/>
  <c r="G44" i="73"/>
  <c r="J44" i="73"/>
  <c r="H44" i="73"/>
  <c r="L44" i="73"/>
  <c r="G45" i="73"/>
  <c r="J45" i="73"/>
  <c r="H45" i="73"/>
  <c r="L45" i="73"/>
  <c r="G46" i="73"/>
  <c r="J46" i="73"/>
  <c r="H46" i="73"/>
  <c r="L46" i="73"/>
  <c r="G47" i="73"/>
  <c r="J47" i="73"/>
  <c r="H47" i="73"/>
  <c r="L47" i="73"/>
  <c r="G48" i="73"/>
  <c r="J48" i="73"/>
  <c r="H48" i="73"/>
  <c r="L48" i="73"/>
  <c r="G49" i="73"/>
  <c r="J49" i="73"/>
  <c r="H49" i="73"/>
  <c r="L49" i="73"/>
  <c r="G50" i="73"/>
  <c r="J50" i="73"/>
  <c r="H50" i="73"/>
  <c r="L50" i="73"/>
  <c r="G51" i="73"/>
  <c r="J51" i="73"/>
  <c r="H51" i="73"/>
  <c r="L51" i="73"/>
  <c r="G52" i="73"/>
  <c r="J52" i="73"/>
  <c r="H52" i="73"/>
  <c r="L52" i="73"/>
  <c r="G53" i="73"/>
  <c r="J53" i="73"/>
  <c r="H53" i="73"/>
  <c r="L53" i="73"/>
  <c r="G54" i="73"/>
  <c r="J54" i="73"/>
  <c r="H54" i="73"/>
  <c r="L54" i="73"/>
  <c r="G55" i="73"/>
  <c r="J55" i="73"/>
  <c r="H55" i="73"/>
  <c r="L55" i="73"/>
  <c r="G56" i="73"/>
  <c r="J56" i="73"/>
  <c r="H56" i="73"/>
  <c r="L56" i="73"/>
  <c r="M13" i="73"/>
  <c r="W20" i="19"/>
  <c r="X20" i="19"/>
  <c r="Y20" i="19"/>
  <c r="M18" i="20"/>
  <c r="L21" i="19"/>
  <c r="M17" i="61"/>
  <c r="M21" i="19"/>
  <c r="G18" i="64"/>
  <c r="J18" i="64"/>
  <c r="F18" i="64"/>
  <c r="H18" i="64"/>
  <c r="L18" i="64"/>
  <c r="G6" i="64"/>
  <c r="J6" i="64"/>
  <c r="F6" i="64"/>
  <c r="H6" i="64"/>
  <c r="L6" i="64"/>
  <c r="G7" i="64"/>
  <c r="J7" i="64"/>
  <c r="F7" i="64"/>
  <c r="H7" i="64"/>
  <c r="L7" i="64"/>
  <c r="G8" i="64"/>
  <c r="J8" i="64"/>
  <c r="F8" i="64"/>
  <c r="H8" i="64"/>
  <c r="L8" i="64"/>
  <c r="G9" i="64"/>
  <c r="J9" i="64"/>
  <c r="F9" i="64"/>
  <c r="H9" i="64"/>
  <c r="L9" i="64"/>
  <c r="G10" i="64"/>
  <c r="J10" i="64"/>
  <c r="F10" i="64"/>
  <c r="H10" i="64"/>
  <c r="L10" i="64"/>
  <c r="G11" i="64"/>
  <c r="J11" i="64"/>
  <c r="F11" i="64"/>
  <c r="H11" i="64"/>
  <c r="L11" i="64"/>
  <c r="G12" i="64"/>
  <c r="J12" i="64"/>
  <c r="F12" i="64"/>
  <c r="H12" i="64"/>
  <c r="L12" i="64"/>
  <c r="G13" i="64"/>
  <c r="J13" i="64"/>
  <c r="F13" i="64"/>
  <c r="H13" i="64"/>
  <c r="L13" i="64"/>
  <c r="G14" i="64"/>
  <c r="J14" i="64"/>
  <c r="F14" i="64"/>
  <c r="H14" i="64"/>
  <c r="L14" i="64"/>
  <c r="G15" i="64"/>
  <c r="J15" i="64"/>
  <c r="F15" i="64"/>
  <c r="H15" i="64"/>
  <c r="L15" i="64"/>
  <c r="G16" i="64"/>
  <c r="J16" i="64"/>
  <c r="F16" i="64"/>
  <c r="H16" i="64"/>
  <c r="L16" i="64"/>
  <c r="G17" i="64"/>
  <c r="J17" i="64"/>
  <c r="F17" i="64"/>
  <c r="H17" i="64"/>
  <c r="L17" i="64"/>
  <c r="J19" i="64"/>
  <c r="H19" i="64"/>
  <c r="L19" i="64"/>
  <c r="J20" i="64"/>
  <c r="H20" i="64"/>
  <c r="L20" i="64"/>
  <c r="J21" i="64"/>
  <c r="H21" i="64"/>
  <c r="L21" i="64"/>
  <c r="J22" i="64"/>
  <c r="H22" i="64"/>
  <c r="L22" i="64"/>
  <c r="G23" i="64"/>
  <c r="J23" i="64"/>
  <c r="H23" i="64"/>
  <c r="L23" i="64"/>
  <c r="G24" i="64"/>
  <c r="J24" i="64"/>
  <c r="H24" i="64"/>
  <c r="L24" i="64"/>
  <c r="G25" i="64"/>
  <c r="J25" i="64"/>
  <c r="H25" i="64"/>
  <c r="L25" i="64"/>
  <c r="G26" i="64"/>
  <c r="J26" i="64"/>
  <c r="H26" i="64"/>
  <c r="L26" i="64"/>
  <c r="G27" i="64"/>
  <c r="J27" i="64"/>
  <c r="H27" i="64"/>
  <c r="L27" i="64"/>
  <c r="G28" i="64"/>
  <c r="J28" i="64"/>
  <c r="H28" i="64"/>
  <c r="L28" i="64"/>
  <c r="G29" i="64"/>
  <c r="J29" i="64"/>
  <c r="H29" i="64"/>
  <c r="L29" i="64"/>
  <c r="G30" i="64"/>
  <c r="J30" i="64"/>
  <c r="H30" i="64"/>
  <c r="L30" i="64"/>
  <c r="G31" i="64"/>
  <c r="J31" i="64"/>
  <c r="H31" i="64"/>
  <c r="L31" i="64"/>
  <c r="G32" i="64"/>
  <c r="J32" i="64"/>
  <c r="H32" i="64"/>
  <c r="L32" i="64"/>
  <c r="G33" i="64"/>
  <c r="J33" i="64"/>
  <c r="H33" i="64"/>
  <c r="L33" i="64"/>
  <c r="G34" i="64"/>
  <c r="J34" i="64"/>
  <c r="H34" i="64"/>
  <c r="L34" i="64"/>
  <c r="G35" i="64"/>
  <c r="J35" i="64"/>
  <c r="H35" i="64"/>
  <c r="L35" i="64"/>
  <c r="G36" i="64"/>
  <c r="J36" i="64"/>
  <c r="H36" i="64"/>
  <c r="L36" i="64"/>
  <c r="G37" i="64"/>
  <c r="J37" i="64"/>
  <c r="H37" i="64"/>
  <c r="L37" i="64"/>
  <c r="G38" i="64"/>
  <c r="J38" i="64"/>
  <c r="H38" i="64"/>
  <c r="L38" i="64"/>
  <c r="G39" i="64"/>
  <c r="J39" i="64"/>
  <c r="H39" i="64"/>
  <c r="L39" i="64"/>
  <c r="G40" i="64"/>
  <c r="J40" i="64"/>
  <c r="H40" i="64"/>
  <c r="L40" i="64"/>
  <c r="G41" i="64"/>
  <c r="J41" i="64"/>
  <c r="H41" i="64"/>
  <c r="L41" i="64"/>
  <c r="G42" i="64"/>
  <c r="J42" i="64"/>
  <c r="H42" i="64"/>
  <c r="L42" i="64"/>
  <c r="G43" i="64"/>
  <c r="J43" i="64"/>
  <c r="H43" i="64"/>
  <c r="L43" i="64"/>
  <c r="G44" i="64"/>
  <c r="J44" i="64"/>
  <c r="H44" i="64"/>
  <c r="L44" i="64"/>
  <c r="G45" i="64"/>
  <c r="J45" i="64"/>
  <c r="H45" i="64"/>
  <c r="L45" i="64"/>
  <c r="M18" i="64"/>
  <c r="N21" i="19"/>
  <c r="O21" i="19"/>
  <c r="M17" i="66"/>
  <c r="P21" i="19"/>
  <c r="M21" i="67"/>
  <c r="Q21" i="19"/>
  <c r="R21" i="19"/>
  <c r="S21" i="19"/>
  <c r="T21" i="19"/>
  <c r="U21" i="19"/>
  <c r="V21" i="19"/>
  <c r="W21" i="19"/>
  <c r="X21" i="19"/>
  <c r="Y21" i="19"/>
  <c r="AJ21" i="19"/>
  <c r="AJ20" i="19"/>
  <c r="M22" i="20"/>
  <c r="L18" i="19"/>
  <c r="M22" i="61"/>
  <c r="M18" i="19"/>
  <c r="M20" i="64"/>
  <c r="N18" i="19"/>
  <c r="M18" i="65"/>
  <c r="O18" i="19"/>
  <c r="M22" i="66"/>
  <c r="P18" i="19"/>
  <c r="M22" i="67"/>
  <c r="Q18" i="19"/>
  <c r="G20" i="68"/>
  <c r="J20" i="68"/>
  <c r="F20" i="68"/>
  <c r="L20" i="68"/>
  <c r="G6" i="68"/>
  <c r="J6" i="68"/>
  <c r="F6" i="68"/>
  <c r="L6" i="68"/>
  <c r="G7" i="68"/>
  <c r="J7" i="68"/>
  <c r="F7" i="68"/>
  <c r="L7" i="68"/>
  <c r="G8" i="68"/>
  <c r="J8" i="68"/>
  <c r="F8" i="68"/>
  <c r="L8" i="68"/>
  <c r="G9" i="68"/>
  <c r="J9" i="68"/>
  <c r="F9" i="68"/>
  <c r="L9" i="68"/>
  <c r="G10" i="68"/>
  <c r="J10" i="68"/>
  <c r="F10" i="68"/>
  <c r="L10" i="68"/>
  <c r="G11" i="68"/>
  <c r="J11" i="68"/>
  <c r="F11" i="68"/>
  <c r="L11" i="68"/>
  <c r="G12" i="68"/>
  <c r="J12" i="68"/>
  <c r="F12" i="68"/>
  <c r="L12" i="68"/>
  <c r="G13" i="68"/>
  <c r="J13" i="68"/>
  <c r="F13" i="68"/>
  <c r="L13" i="68"/>
  <c r="G14" i="68"/>
  <c r="J14" i="68"/>
  <c r="F14" i="68"/>
  <c r="L14" i="68"/>
  <c r="G15" i="68"/>
  <c r="J15" i="68"/>
  <c r="F15" i="68"/>
  <c r="L15" i="68"/>
  <c r="G16" i="68"/>
  <c r="J16" i="68"/>
  <c r="F16" i="68"/>
  <c r="L16" i="68"/>
  <c r="G17" i="68"/>
  <c r="J17" i="68"/>
  <c r="F17" i="68"/>
  <c r="L17" i="68"/>
  <c r="G18" i="68"/>
  <c r="J18" i="68"/>
  <c r="F18" i="68"/>
  <c r="L18" i="68"/>
  <c r="G19" i="68"/>
  <c r="J19" i="68"/>
  <c r="F19" i="68"/>
  <c r="L19" i="68"/>
  <c r="G21" i="68"/>
  <c r="J21" i="68"/>
  <c r="L21" i="68"/>
  <c r="G22" i="68"/>
  <c r="J22" i="68"/>
  <c r="L22" i="68"/>
  <c r="G23" i="68"/>
  <c r="J23" i="68"/>
  <c r="L23" i="68"/>
  <c r="G24" i="68"/>
  <c r="J24" i="68"/>
  <c r="L24" i="68"/>
  <c r="G25" i="68"/>
  <c r="J25" i="68"/>
  <c r="L25" i="68"/>
  <c r="G26" i="68"/>
  <c r="J26" i="68"/>
  <c r="L26" i="68"/>
  <c r="G27" i="68"/>
  <c r="J27" i="68"/>
  <c r="L27" i="68"/>
  <c r="G28" i="68"/>
  <c r="J28" i="68"/>
  <c r="L28" i="68"/>
  <c r="G29" i="68"/>
  <c r="J29" i="68"/>
  <c r="L29" i="68"/>
  <c r="G30" i="68"/>
  <c r="J30" i="68"/>
  <c r="L30" i="68"/>
  <c r="G31" i="68"/>
  <c r="J31" i="68"/>
  <c r="L31" i="68"/>
  <c r="G32" i="68"/>
  <c r="J32" i="68"/>
  <c r="L32" i="68"/>
  <c r="G33" i="68"/>
  <c r="J33" i="68"/>
  <c r="L33" i="68"/>
  <c r="G34" i="68"/>
  <c r="J34" i="68"/>
  <c r="H34" i="68"/>
  <c r="L34" i="68"/>
  <c r="G35" i="68"/>
  <c r="J35" i="68"/>
  <c r="H35" i="68"/>
  <c r="L35" i="68"/>
  <c r="G36" i="68"/>
  <c r="J36" i="68"/>
  <c r="H36" i="68"/>
  <c r="L36" i="68"/>
  <c r="G37" i="68"/>
  <c r="J37" i="68"/>
  <c r="H37" i="68"/>
  <c r="L37" i="68"/>
  <c r="G38" i="68"/>
  <c r="J38" i="68"/>
  <c r="H38" i="68"/>
  <c r="L38" i="68"/>
  <c r="G39" i="68"/>
  <c r="J39" i="68"/>
  <c r="H39" i="68"/>
  <c r="L39" i="68"/>
  <c r="G40" i="68"/>
  <c r="J40" i="68"/>
  <c r="H40" i="68"/>
  <c r="L40" i="68"/>
  <c r="G41" i="68"/>
  <c r="J41" i="68"/>
  <c r="H41" i="68"/>
  <c r="L41" i="68"/>
  <c r="G42" i="68"/>
  <c r="J42" i="68"/>
  <c r="H42" i="68"/>
  <c r="L42" i="68"/>
  <c r="G43" i="68"/>
  <c r="J43" i="68"/>
  <c r="H43" i="68"/>
  <c r="L43" i="68"/>
  <c r="G44" i="68"/>
  <c r="J44" i="68"/>
  <c r="H44" i="68"/>
  <c r="L44" i="68"/>
  <c r="G45" i="68"/>
  <c r="J45" i="68"/>
  <c r="H45" i="68"/>
  <c r="L45" i="68"/>
  <c r="G46" i="68"/>
  <c r="J46" i="68"/>
  <c r="H46" i="68"/>
  <c r="L46" i="68"/>
  <c r="G47" i="68"/>
  <c r="J47" i="68"/>
  <c r="H47" i="68"/>
  <c r="L47" i="68"/>
  <c r="G48" i="68"/>
  <c r="J48" i="68"/>
  <c r="H48" i="68"/>
  <c r="L48" i="68"/>
  <c r="G49" i="68"/>
  <c r="J49" i="68"/>
  <c r="H49" i="68"/>
  <c r="L49" i="68"/>
  <c r="G50" i="68"/>
  <c r="J50" i="68"/>
  <c r="H50" i="68"/>
  <c r="L50" i="68"/>
  <c r="G51" i="68"/>
  <c r="J51" i="68"/>
  <c r="H51" i="68"/>
  <c r="L51" i="68"/>
  <c r="G52" i="68"/>
  <c r="J52" i="68"/>
  <c r="H52" i="68"/>
  <c r="L52" i="68"/>
  <c r="G53" i="68"/>
  <c r="J53" i="68"/>
  <c r="H53" i="68"/>
  <c r="L53" i="68"/>
  <c r="G54" i="68"/>
  <c r="J54" i="68"/>
  <c r="H54" i="68"/>
  <c r="L54" i="68"/>
  <c r="G55" i="68"/>
  <c r="J55" i="68"/>
  <c r="H55" i="68"/>
  <c r="L55" i="68"/>
  <c r="G56" i="68"/>
  <c r="J56" i="68"/>
  <c r="H56" i="68"/>
  <c r="L56" i="68"/>
  <c r="M20" i="68"/>
  <c r="R18" i="19"/>
  <c r="M18" i="69"/>
  <c r="S18" i="19"/>
  <c r="M18" i="70"/>
  <c r="T18" i="19"/>
  <c r="M18" i="71"/>
  <c r="U18" i="19"/>
  <c r="G18" i="72"/>
  <c r="J18" i="72"/>
  <c r="F18" i="72"/>
  <c r="H18" i="72"/>
  <c r="L18" i="72"/>
  <c r="G6" i="72"/>
  <c r="J6" i="72"/>
  <c r="F6" i="72"/>
  <c r="H6" i="72"/>
  <c r="L6" i="72"/>
  <c r="G7" i="72"/>
  <c r="J7" i="72"/>
  <c r="F7" i="72"/>
  <c r="H7" i="72"/>
  <c r="L7" i="72"/>
  <c r="G8" i="72"/>
  <c r="J8" i="72"/>
  <c r="F8" i="72"/>
  <c r="H8" i="72"/>
  <c r="L8" i="72"/>
  <c r="G9" i="72"/>
  <c r="J9" i="72"/>
  <c r="F9" i="72"/>
  <c r="H9" i="72"/>
  <c r="L9" i="72"/>
  <c r="G10" i="72"/>
  <c r="J10" i="72"/>
  <c r="F10" i="72"/>
  <c r="H10" i="72"/>
  <c r="L10" i="72"/>
  <c r="G11" i="72"/>
  <c r="J11" i="72"/>
  <c r="F11" i="72"/>
  <c r="H11" i="72"/>
  <c r="L11" i="72"/>
  <c r="G12" i="72"/>
  <c r="J12" i="72"/>
  <c r="F12" i="72"/>
  <c r="H12" i="72"/>
  <c r="L12" i="72"/>
  <c r="G13" i="72"/>
  <c r="J13" i="72"/>
  <c r="F13" i="72"/>
  <c r="H13" i="72"/>
  <c r="L13" i="72"/>
  <c r="G14" i="72"/>
  <c r="J14" i="72"/>
  <c r="F14" i="72"/>
  <c r="H14" i="72"/>
  <c r="L14" i="72"/>
  <c r="G15" i="72"/>
  <c r="J15" i="72"/>
  <c r="F15" i="72"/>
  <c r="H15" i="72"/>
  <c r="L15" i="72"/>
  <c r="G16" i="72"/>
  <c r="J16" i="72"/>
  <c r="F16" i="72"/>
  <c r="H16" i="72"/>
  <c r="L16" i="72"/>
  <c r="G17" i="72"/>
  <c r="J17" i="72"/>
  <c r="F17" i="72"/>
  <c r="H17" i="72"/>
  <c r="L17" i="72"/>
  <c r="J19" i="72"/>
  <c r="H19" i="72"/>
  <c r="L19" i="72"/>
  <c r="G20" i="72"/>
  <c r="J20" i="72"/>
  <c r="H20" i="72"/>
  <c r="L20" i="72"/>
  <c r="G21" i="72"/>
  <c r="J21" i="72"/>
  <c r="H21" i="72"/>
  <c r="L21" i="72"/>
  <c r="G22" i="72"/>
  <c r="J22" i="72"/>
  <c r="H22" i="72"/>
  <c r="L22" i="72"/>
  <c r="G23" i="72"/>
  <c r="J23" i="72"/>
  <c r="H23" i="72"/>
  <c r="L23" i="72"/>
  <c r="G24" i="72"/>
  <c r="J24" i="72"/>
  <c r="H24" i="72"/>
  <c r="L24" i="72"/>
  <c r="G25" i="72"/>
  <c r="J25" i="72"/>
  <c r="H25" i="72"/>
  <c r="L25" i="72"/>
  <c r="G26" i="72"/>
  <c r="J26" i="72"/>
  <c r="H26" i="72"/>
  <c r="L26" i="72"/>
  <c r="G27" i="72"/>
  <c r="J27" i="72"/>
  <c r="H27" i="72"/>
  <c r="L27" i="72"/>
  <c r="G28" i="72"/>
  <c r="J28" i="72"/>
  <c r="H28" i="72"/>
  <c r="L28" i="72"/>
  <c r="G29" i="72"/>
  <c r="J29" i="72"/>
  <c r="H29" i="72"/>
  <c r="L29" i="72"/>
  <c r="G30" i="72"/>
  <c r="J30" i="72"/>
  <c r="H30" i="72"/>
  <c r="L30" i="72"/>
  <c r="G31" i="72"/>
  <c r="J31" i="72"/>
  <c r="H31" i="72"/>
  <c r="L31" i="72"/>
  <c r="G32" i="72"/>
  <c r="J32" i="72"/>
  <c r="H32" i="72"/>
  <c r="L32" i="72"/>
  <c r="G33" i="72"/>
  <c r="J33" i="72"/>
  <c r="H33" i="72"/>
  <c r="L33" i="72"/>
  <c r="G34" i="72"/>
  <c r="J34" i="72"/>
  <c r="H34" i="72"/>
  <c r="L34" i="72"/>
  <c r="G35" i="72"/>
  <c r="J35" i="72"/>
  <c r="H35" i="72"/>
  <c r="L35" i="72"/>
  <c r="G36" i="72"/>
  <c r="J36" i="72"/>
  <c r="H36" i="72"/>
  <c r="L36" i="72"/>
  <c r="G37" i="72"/>
  <c r="J37" i="72"/>
  <c r="H37" i="72"/>
  <c r="L37" i="72"/>
  <c r="G38" i="72"/>
  <c r="J38" i="72"/>
  <c r="H38" i="72"/>
  <c r="L38" i="72"/>
  <c r="G39" i="72"/>
  <c r="J39" i="72"/>
  <c r="H39" i="72"/>
  <c r="L39" i="72"/>
  <c r="G40" i="72"/>
  <c r="J40" i="72"/>
  <c r="H40" i="72"/>
  <c r="L40" i="72"/>
  <c r="G41" i="72"/>
  <c r="J41" i="72"/>
  <c r="H41" i="72"/>
  <c r="L41" i="72"/>
  <c r="G42" i="72"/>
  <c r="J42" i="72"/>
  <c r="H42" i="72"/>
  <c r="L42" i="72"/>
  <c r="G43" i="72"/>
  <c r="J43" i="72"/>
  <c r="H43" i="72"/>
  <c r="L43" i="72"/>
  <c r="G44" i="72"/>
  <c r="J44" i="72"/>
  <c r="H44" i="72"/>
  <c r="L44" i="72"/>
  <c r="G45" i="72"/>
  <c r="J45" i="72"/>
  <c r="H45" i="72"/>
  <c r="L45" i="72"/>
  <c r="G46" i="72"/>
  <c r="J46" i="72"/>
  <c r="H46" i="72"/>
  <c r="L46" i="72"/>
  <c r="G47" i="72"/>
  <c r="J47" i="72"/>
  <c r="H47" i="72"/>
  <c r="L47" i="72"/>
  <c r="G48" i="72"/>
  <c r="J48" i="72"/>
  <c r="H48" i="72"/>
  <c r="L48" i="72"/>
  <c r="G49" i="72"/>
  <c r="J49" i="72"/>
  <c r="H49" i="72"/>
  <c r="L49" i="72"/>
  <c r="G50" i="72"/>
  <c r="J50" i="72"/>
  <c r="H50" i="72"/>
  <c r="L50" i="72"/>
  <c r="G51" i="72"/>
  <c r="J51" i="72"/>
  <c r="H51" i="72"/>
  <c r="L51" i="72"/>
  <c r="G52" i="72"/>
  <c r="J52" i="72"/>
  <c r="H52" i="72"/>
  <c r="L52" i="72"/>
  <c r="G53" i="72"/>
  <c r="J53" i="72"/>
  <c r="H53" i="72"/>
  <c r="L53" i="72"/>
  <c r="G54" i="72"/>
  <c r="J54" i="72"/>
  <c r="H54" i="72"/>
  <c r="L54" i="72"/>
  <c r="G55" i="72"/>
  <c r="J55" i="72"/>
  <c r="H55" i="72"/>
  <c r="L55" i="72"/>
  <c r="G56" i="72"/>
  <c r="J56" i="72"/>
  <c r="H56" i="72"/>
  <c r="L56" i="72"/>
  <c r="M18" i="72"/>
  <c r="V18" i="19"/>
  <c r="M19" i="73"/>
  <c r="W18" i="19"/>
  <c r="G18" i="74"/>
  <c r="J18" i="74"/>
  <c r="F18" i="74"/>
  <c r="H18" i="74"/>
  <c r="L18" i="74"/>
  <c r="G6" i="74"/>
  <c r="J6" i="74"/>
  <c r="F6" i="74"/>
  <c r="H6" i="74"/>
  <c r="L6" i="74"/>
  <c r="G7" i="74"/>
  <c r="J7" i="74"/>
  <c r="F7" i="74"/>
  <c r="H7" i="74"/>
  <c r="L7" i="74"/>
  <c r="G8" i="74"/>
  <c r="J8" i="74"/>
  <c r="F8" i="74"/>
  <c r="H8" i="74"/>
  <c r="L8" i="74"/>
  <c r="G9" i="74"/>
  <c r="J9" i="74"/>
  <c r="F9" i="74"/>
  <c r="H9" i="74"/>
  <c r="L9" i="74"/>
  <c r="G10" i="74"/>
  <c r="J10" i="74"/>
  <c r="F10" i="74"/>
  <c r="H10" i="74"/>
  <c r="L10" i="74"/>
  <c r="G11" i="74"/>
  <c r="J11" i="74"/>
  <c r="F11" i="74"/>
  <c r="H11" i="74"/>
  <c r="L11" i="74"/>
  <c r="G12" i="74"/>
  <c r="J12" i="74"/>
  <c r="F12" i="74"/>
  <c r="H12" i="74"/>
  <c r="L12" i="74"/>
  <c r="G13" i="74"/>
  <c r="J13" i="74"/>
  <c r="F13" i="74"/>
  <c r="H13" i="74"/>
  <c r="L13" i="74"/>
  <c r="G14" i="74"/>
  <c r="J14" i="74"/>
  <c r="F14" i="74"/>
  <c r="H14" i="74"/>
  <c r="L14" i="74"/>
  <c r="G15" i="74"/>
  <c r="J15" i="74"/>
  <c r="F15" i="74"/>
  <c r="H15" i="74"/>
  <c r="L15" i="74"/>
  <c r="G16" i="74"/>
  <c r="J16" i="74"/>
  <c r="F16" i="74"/>
  <c r="H16" i="74"/>
  <c r="L16" i="74"/>
  <c r="G17" i="74"/>
  <c r="J17" i="74"/>
  <c r="F17" i="74"/>
  <c r="H17" i="74"/>
  <c r="L17" i="74"/>
  <c r="G19" i="74"/>
  <c r="J19" i="74"/>
  <c r="F19" i="74"/>
  <c r="H19" i="74"/>
  <c r="L19" i="74"/>
  <c r="G20" i="74"/>
  <c r="J20" i="74"/>
  <c r="H20" i="74"/>
  <c r="L20" i="74"/>
  <c r="G21" i="74"/>
  <c r="J21" i="74"/>
  <c r="H21" i="74"/>
  <c r="L21" i="74"/>
  <c r="G22" i="74"/>
  <c r="J22" i="74"/>
  <c r="H22" i="74"/>
  <c r="L22" i="74"/>
  <c r="G23" i="74"/>
  <c r="J23" i="74"/>
  <c r="H23" i="74"/>
  <c r="L23" i="74"/>
  <c r="G24" i="74"/>
  <c r="J24" i="74"/>
  <c r="H24" i="74"/>
  <c r="L24" i="74"/>
  <c r="G25" i="74"/>
  <c r="J25" i="74"/>
  <c r="H25" i="74"/>
  <c r="L25" i="74"/>
  <c r="G26" i="74"/>
  <c r="J26" i="74"/>
  <c r="H26" i="74"/>
  <c r="L26" i="74"/>
  <c r="G27" i="74"/>
  <c r="J27" i="74"/>
  <c r="H27" i="74"/>
  <c r="L27" i="74"/>
  <c r="G28" i="74"/>
  <c r="J28" i="74"/>
  <c r="H28" i="74"/>
  <c r="L28" i="74"/>
  <c r="G29" i="74"/>
  <c r="J29" i="74"/>
  <c r="H29" i="74"/>
  <c r="L29" i="74"/>
  <c r="G30" i="74"/>
  <c r="J30" i="74"/>
  <c r="H30" i="74"/>
  <c r="L30" i="74"/>
  <c r="G31" i="74"/>
  <c r="J31" i="74"/>
  <c r="H31" i="74"/>
  <c r="L31" i="74"/>
  <c r="G32" i="74"/>
  <c r="J32" i="74"/>
  <c r="H32" i="74"/>
  <c r="L32" i="74"/>
  <c r="G33" i="74"/>
  <c r="J33" i="74"/>
  <c r="H33" i="74"/>
  <c r="L33" i="74"/>
  <c r="G34" i="74"/>
  <c r="J34" i="74"/>
  <c r="H34" i="74"/>
  <c r="L34" i="74"/>
  <c r="G35" i="74"/>
  <c r="J35" i="74"/>
  <c r="H35" i="74"/>
  <c r="L35" i="74"/>
  <c r="G36" i="74"/>
  <c r="J36" i="74"/>
  <c r="H36" i="74"/>
  <c r="L36" i="74"/>
  <c r="G37" i="74"/>
  <c r="J37" i="74"/>
  <c r="H37" i="74"/>
  <c r="L37" i="74"/>
  <c r="G38" i="74"/>
  <c r="J38" i="74"/>
  <c r="H38" i="74"/>
  <c r="L38" i="74"/>
  <c r="G39" i="74"/>
  <c r="J39" i="74"/>
  <c r="H39" i="74"/>
  <c r="L39" i="74"/>
  <c r="G40" i="74"/>
  <c r="J40" i="74"/>
  <c r="H40" i="74"/>
  <c r="L40" i="74"/>
  <c r="G41" i="74"/>
  <c r="J41" i="74"/>
  <c r="H41" i="74"/>
  <c r="L41" i="74"/>
  <c r="G42" i="74"/>
  <c r="J42" i="74"/>
  <c r="H42" i="74"/>
  <c r="L42" i="74"/>
  <c r="G43" i="74"/>
  <c r="J43" i="74"/>
  <c r="H43" i="74"/>
  <c r="L43" i="74"/>
  <c r="G44" i="74"/>
  <c r="J44" i="74"/>
  <c r="H44" i="74"/>
  <c r="L44" i="74"/>
  <c r="G45" i="74"/>
  <c r="J45" i="74"/>
  <c r="H45" i="74"/>
  <c r="L45" i="74"/>
  <c r="G46" i="74"/>
  <c r="J46" i="74"/>
  <c r="H46" i="74"/>
  <c r="L46" i="74"/>
  <c r="G47" i="74"/>
  <c r="J47" i="74"/>
  <c r="H47" i="74"/>
  <c r="L47" i="74"/>
  <c r="G48" i="74"/>
  <c r="J48" i="74"/>
  <c r="H48" i="74"/>
  <c r="L48" i="74"/>
  <c r="G49" i="74"/>
  <c r="J49" i="74"/>
  <c r="H49" i="74"/>
  <c r="L49" i="74"/>
  <c r="G50" i="74"/>
  <c r="J50" i="74"/>
  <c r="H50" i="74"/>
  <c r="L50" i="74"/>
  <c r="G51" i="74"/>
  <c r="J51" i="74"/>
  <c r="H51" i="74"/>
  <c r="L51" i="74"/>
  <c r="G52" i="74"/>
  <c r="J52" i="74"/>
  <c r="H52" i="74"/>
  <c r="L52" i="74"/>
  <c r="G53" i="74"/>
  <c r="J53" i="74"/>
  <c r="H53" i="74"/>
  <c r="L53" i="74"/>
  <c r="G54" i="74"/>
  <c r="J54" i="74"/>
  <c r="H54" i="74"/>
  <c r="L54" i="74"/>
  <c r="G55" i="74"/>
  <c r="J55" i="74"/>
  <c r="H55" i="74"/>
  <c r="L55" i="74"/>
  <c r="G56" i="74"/>
  <c r="J56" i="74"/>
  <c r="H56" i="74"/>
  <c r="L56" i="74"/>
  <c r="M18" i="74"/>
  <c r="X18" i="19"/>
  <c r="G18" i="75"/>
  <c r="J18" i="75"/>
  <c r="F18" i="75"/>
  <c r="H18" i="75"/>
  <c r="L18" i="75"/>
  <c r="G6" i="75"/>
  <c r="J6" i="75"/>
  <c r="F6" i="75"/>
  <c r="H6" i="75"/>
  <c r="L6" i="75"/>
  <c r="G7" i="75"/>
  <c r="J7" i="75"/>
  <c r="F7" i="75"/>
  <c r="H7" i="75"/>
  <c r="L7" i="75"/>
  <c r="G8" i="75"/>
  <c r="J8" i="75"/>
  <c r="F8" i="75"/>
  <c r="H8" i="75"/>
  <c r="L8" i="75"/>
  <c r="G9" i="75"/>
  <c r="J9" i="75"/>
  <c r="F9" i="75"/>
  <c r="H9" i="75"/>
  <c r="L9" i="75"/>
  <c r="G10" i="75"/>
  <c r="J10" i="75"/>
  <c r="F10" i="75"/>
  <c r="H10" i="75"/>
  <c r="L10" i="75"/>
  <c r="G11" i="75"/>
  <c r="J11" i="75"/>
  <c r="F11" i="75"/>
  <c r="H11" i="75"/>
  <c r="L11" i="75"/>
  <c r="G12" i="75"/>
  <c r="J12" i="75"/>
  <c r="F12" i="75"/>
  <c r="H12" i="75"/>
  <c r="L12" i="75"/>
  <c r="G13" i="75"/>
  <c r="J13" i="75"/>
  <c r="F13" i="75"/>
  <c r="H13" i="75"/>
  <c r="L13" i="75"/>
  <c r="G14" i="75"/>
  <c r="J14" i="75"/>
  <c r="F14" i="75"/>
  <c r="H14" i="75"/>
  <c r="L14" i="75"/>
  <c r="G15" i="75"/>
  <c r="J15" i="75"/>
  <c r="F15" i="75"/>
  <c r="H15" i="75"/>
  <c r="L15" i="75"/>
  <c r="G16" i="75"/>
  <c r="J16" i="75"/>
  <c r="F16" i="75"/>
  <c r="H16" i="75"/>
  <c r="L16" i="75"/>
  <c r="G17" i="75"/>
  <c r="J17" i="75"/>
  <c r="F17" i="75"/>
  <c r="H17" i="75"/>
  <c r="L17" i="75"/>
  <c r="G19" i="75"/>
  <c r="J19" i="75"/>
  <c r="F19" i="75"/>
  <c r="H19" i="75"/>
  <c r="L19" i="75"/>
  <c r="G20" i="75"/>
  <c r="J20" i="75"/>
  <c r="H20" i="75"/>
  <c r="L20" i="75"/>
  <c r="G21" i="75"/>
  <c r="J21" i="75"/>
  <c r="H21" i="75"/>
  <c r="L21" i="75"/>
  <c r="G22" i="75"/>
  <c r="J22" i="75"/>
  <c r="H22" i="75"/>
  <c r="L22" i="75"/>
  <c r="G23" i="75"/>
  <c r="J23" i="75"/>
  <c r="H23" i="75"/>
  <c r="L23" i="75"/>
  <c r="G24" i="75"/>
  <c r="J24" i="75"/>
  <c r="H24" i="75"/>
  <c r="L24" i="75"/>
  <c r="G25" i="75"/>
  <c r="J25" i="75"/>
  <c r="H25" i="75"/>
  <c r="L25" i="75"/>
  <c r="G26" i="75"/>
  <c r="J26" i="75"/>
  <c r="H26" i="75"/>
  <c r="L26" i="75"/>
  <c r="G27" i="75"/>
  <c r="J27" i="75"/>
  <c r="H27" i="75"/>
  <c r="L27" i="75"/>
  <c r="G28" i="75"/>
  <c r="J28" i="75"/>
  <c r="H28" i="75"/>
  <c r="L28" i="75"/>
  <c r="G29" i="75"/>
  <c r="J29" i="75"/>
  <c r="H29" i="75"/>
  <c r="L29" i="75"/>
  <c r="G30" i="75"/>
  <c r="J30" i="75"/>
  <c r="H30" i="75"/>
  <c r="L30" i="75"/>
  <c r="G31" i="75"/>
  <c r="J31" i="75"/>
  <c r="H31" i="75"/>
  <c r="L31" i="75"/>
  <c r="G32" i="75"/>
  <c r="J32" i="75"/>
  <c r="H32" i="75"/>
  <c r="L32" i="75"/>
  <c r="G33" i="75"/>
  <c r="J33" i="75"/>
  <c r="H33" i="75"/>
  <c r="L33" i="75"/>
  <c r="G34" i="75"/>
  <c r="J34" i="75"/>
  <c r="H34" i="75"/>
  <c r="L34" i="75"/>
  <c r="G35" i="75"/>
  <c r="J35" i="75"/>
  <c r="H35" i="75"/>
  <c r="L35" i="75"/>
  <c r="G36" i="75"/>
  <c r="J36" i="75"/>
  <c r="H36" i="75"/>
  <c r="L36" i="75"/>
  <c r="G37" i="75"/>
  <c r="J37" i="75"/>
  <c r="H37" i="75"/>
  <c r="L37" i="75"/>
  <c r="G38" i="75"/>
  <c r="J38" i="75"/>
  <c r="H38" i="75"/>
  <c r="L38" i="75"/>
  <c r="G39" i="75"/>
  <c r="J39" i="75"/>
  <c r="H39" i="75"/>
  <c r="L39" i="75"/>
  <c r="G40" i="75"/>
  <c r="J40" i="75"/>
  <c r="H40" i="75"/>
  <c r="L40" i="75"/>
  <c r="G41" i="75"/>
  <c r="J41" i="75"/>
  <c r="H41" i="75"/>
  <c r="L41" i="75"/>
  <c r="G42" i="75"/>
  <c r="J42" i="75"/>
  <c r="H42" i="75"/>
  <c r="L42" i="75"/>
  <c r="G43" i="75"/>
  <c r="J43" i="75"/>
  <c r="H43" i="75"/>
  <c r="L43" i="75"/>
  <c r="G44" i="75"/>
  <c r="J44" i="75"/>
  <c r="H44" i="75"/>
  <c r="L44" i="75"/>
  <c r="G45" i="75"/>
  <c r="J45" i="75"/>
  <c r="H45" i="75"/>
  <c r="L45" i="75"/>
  <c r="G46" i="75"/>
  <c r="J46" i="75"/>
  <c r="H46" i="75"/>
  <c r="L46" i="75"/>
  <c r="G47" i="75"/>
  <c r="J47" i="75"/>
  <c r="H47" i="75"/>
  <c r="L47" i="75"/>
  <c r="G48" i="75"/>
  <c r="J48" i="75"/>
  <c r="H48" i="75"/>
  <c r="L48" i="75"/>
  <c r="G49" i="75"/>
  <c r="J49" i="75"/>
  <c r="H49" i="75"/>
  <c r="L49" i="75"/>
  <c r="G50" i="75"/>
  <c r="J50" i="75"/>
  <c r="H50" i="75"/>
  <c r="L50" i="75"/>
  <c r="G51" i="75"/>
  <c r="J51" i="75"/>
  <c r="H51" i="75"/>
  <c r="L51" i="75"/>
  <c r="G52" i="75"/>
  <c r="J52" i="75"/>
  <c r="H52" i="75"/>
  <c r="L52" i="75"/>
  <c r="G53" i="75"/>
  <c r="J53" i="75"/>
  <c r="H53" i="75"/>
  <c r="L53" i="75"/>
  <c r="G54" i="75"/>
  <c r="J54" i="75"/>
  <c r="H54" i="75"/>
  <c r="L54" i="75"/>
  <c r="G55" i="75"/>
  <c r="J55" i="75"/>
  <c r="H55" i="75"/>
  <c r="L55" i="75"/>
  <c r="G56" i="75"/>
  <c r="J56" i="75"/>
  <c r="H56" i="75"/>
  <c r="L56" i="75"/>
  <c r="M18" i="75"/>
  <c r="Y18" i="19"/>
  <c r="M14" i="20"/>
  <c r="L19" i="19"/>
  <c r="M21" i="61"/>
  <c r="M19" i="19"/>
  <c r="M15" i="64"/>
  <c r="N19" i="19"/>
  <c r="M17" i="65"/>
  <c r="O19" i="19"/>
  <c r="M13" i="66"/>
  <c r="P19" i="19"/>
  <c r="M16" i="67"/>
  <c r="Q19" i="19"/>
  <c r="M17" i="68"/>
  <c r="R19" i="19"/>
  <c r="S19" i="19"/>
  <c r="T19" i="19"/>
  <c r="U19" i="19"/>
  <c r="V19" i="19"/>
  <c r="W19" i="19"/>
  <c r="X19" i="19"/>
  <c r="Y19" i="19"/>
  <c r="AJ19" i="19"/>
  <c r="L17" i="19"/>
  <c r="M17" i="19"/>
  <c r="N17" i="19"/>
  <c r="O17" i="19"/>
  <c r="M19" i="66"/>
  <c r="P17" i="19"/>
  <c r="M20" i="67"/>
  <c r="Q17" i="19"/>
  <c r="M15" i="68"/>
  <c r="R17" i="19"/>
  <c r="G16" i="69"/>
  <c r="J16" i="69"/>
  <c r="F16" i="69"/>
  <c r="H16" i="69"/>
  <c r="L16" i="69"/>
  <c r="G6" i="69"/>
  <c r="J6" i="69"/>
  <c r="F6" i="69"/>
  <c r="H6" i="69"/>
  <c r="L6" i="69"/>
  <c r="G7" i="69"/>
  <c r="J7" i="69"/>
  <c r="F7" i="69"/>
  <c r="H7" i="69"/>
  <c r="L7" i="69"/>
  <c r="G8" i="69"/>
  <c r="J8" i="69"/>
  <c r="F8" i="69"/>
  <c r="H8" i="69"/>
  <c r="L8" i="69"/>
  <c r="G9" i="69"/>
  <c r="J9" i="69"/>
  <c r="F9" i="69"/>
  <c r="H9" i="69"/>
  <c r="L9" i="69"/>
  <c r="G10" i="69"/>
  <c r="J10" i="69"/>
  <c r="F10" i="69"/>
  <c r="H10" i="69"/>
  <c r="L10" i="69"/>
  <c r="G11" i="69"/>
  <c r="J11" i="69"/>
  <c r="F11" i="69"/>
  <c r="H11" i="69"/>
  <c r="L11" i="69"/>
  <c r="G12" i="69"/>
  <c r="J12" i="69"/>
  <c r="F12" i="69"/>
  <c r="H12" i="69"/>
  <c r="L12" i="69"/>
  <c r="G13" i="69"/>
  <c r="J13" i="69"/>
  <c r="F13" i="69"/>
  <c r="H13" i="69"/>
  <c r="L13" i="69"/>
  <c r="G14" i="69"/>
  <c r="J14" i="69"/>
  <c r="F14" i="69"/>
  <c r="H14" i="69"/>
  <c r="L14" i="69"/>
  <c r="G15" i="69"/>
  <c r="J15" i="69"/>
  <c r="F15" i="69"/>
  <c r="H15" i="69"/>
  <c r="L15" i="69"/>
  <c r="G17" i="69"/>
  <c r="J17" i="69"/>
  <c r="F17" i="69"/>
  <c r="H17" i="69"/>
  <c r="L17" i="69"/>
  <c r="J18" i="69"/>
  <c r="H18" i="69"/>
  <c r="L18" i="69"/>
  <c r="G19" i="69"/>
  <c r="J19" i="69"/>
  <c r="H19" i="69"/>
  <c r="L19" i="69"/>
  <c r="G20" i="69"/>
  <c r="J20" i="69"/>
  <c r="H20" i="69"/>
  <c r="L20" i="69"/>
  <c r="G21" i="69"/>
  <c r="J21" i="69"/>
  <c r="H21" i="69"/>
  <c r="L21" i="69"/>
  <c r="G22" i="69"/>
  <c r="J22" i="69"/>
  <c r="H22" i="69"/>
  <c r="L22" i="69"/>
  <c r="G23" i="69"/>
  <c r="J23" i="69"/>
  <c r="H23" i="69"/>
  <c r="L23" i="69"/>
  <c r="G24" i="69"/>
  <c r="J24" i="69"/>
  <c r="H24" i="69"/>
  <c r="L24" i="69"/>
  <c r="G25" i="69"/>
  <c r="J25" i="69"/>
  <c r="H25" i="69"/>
  <c r="L25" i="69"/>
  <c r="G26" i="69"/>
  <c r="J26" i="69"/>
  <c r="H26" i="69"/>
  <c r="L26" i="69"/>
  <c r="G27" i="69"/>
  <c r="J27" i="69"/>
  <c r="H27" i="69"/>
  <c r="L27" i="69"/>
  <c r="G28" i="69"/>
  <c r="J28" i="69"/>
  <c r="H28" i="69"/>
  <c r="L28" i="69"/>
  <c r="G29" i="69"/>
  <c r="J29" i="69"/>
  <c r="H29" i="69"/>
  <c r="L29" i="69"/>
  <c r="G30" i="69"/>
  <c r="J30" i="69"/>
  <c r="H30" i="69"/>
  <c r="L30" i="69"/>
  <c r="G31" i="69"/>
  <c r="J31" i="69"/>
  <c r="H31" i="69"/>
  <c r="L31" i="69"/>
  <c r="G32" i="69"/>
  <c r="J32" i="69"/>
  <c r="H32" i="69"/>
  <c r="L32" i="69"/>
  <c r="G33" i="69"/>
  <c r="J33" i="69"/>
  <c r="H33" i="69"/>
  <c r="L33" i="69"/>
  <c r="G34" i="69"/>
  <c r="J34" i="69"/>
  <c r="H34" i="69"/>
  <c r="L34" i="69"/>
  <c r="G35" i="69"/>
  <c r="J35" i="69"/>
  <c r="H35" i="69"/>
  <c r="L35" i="69"/>
  <c r="G36" i="69"/>
  <c r="J36" i="69"/>
  <c r="H36" i="69"/>
  <c r="L36" i="69"/>
  <c r="G37" i="69"/>
  <c r="J37" i="69"/>
  <c r="H37" i="69"/>
  <c r="L37" i="69"/>
  <c r="G38" i="69"/>
  <c r="J38" i="69"/>
  <c r="H38" i="69"/>
  <c r="L38" i="69"/>
  <c r="G39" i="69"/>
  <c r="J39" i="69"/>
  <c r="H39" i="69"/>
  <c r="L39" i="69"/>
  <c r="G40" i="69"/>
  <c r="J40" i="69"/>
  <c r="H40" i="69"/>
  <c r="L40" i="69"/>
  <c r="G41" i="69"/>
  <c r="J41" i="69"/>
  <c r="H41" i="69"/>
  <c r="L41" i="69"/>
  <c r="G42" i="69"/>
  <c r="J42" i="69"/>
  <c r="H42" i="69"/>
  <c r="L42" i="69"/>
  <c r="G43" i="69"/>
  <c r="J43" i="69"/>
  <c r="H43" i="69"/>
  <c r="L43" i="69"/>
  <c r="G44" i="69"/>
  <c r="J44" i="69"/>
  <c r="H44" i="69"/>
  <c r="L44" i="69"/>
  <c r="G45" i="69"/>
  <c r="J45" i="69"/>
  <c r="H45" i="69"/>
  <c r="L45" i="69"/>
  <c r="G46" i="69"/>
  <c r="J46" i="69"/>
  <c r="H46" i="69"/>
  <c r="L46" i="69"/>
  <c r="G47" i="69"/>
  <c r="J47" i="69"/>
  <c r="H47" i="69"/>
  <c r="L47" i="69"/>
  <c r="G48" i="69"/>
  <c r="J48" i="69"/>
  <c r="H48" i="69"/>
  <c r="L48" i="69"/>
  <c r="G49" i="69"/>
  <c r="J49" i="69"/>
  <c r="H49" i="69"/>
  <c r="L49" i="69"/>
  <c r="G50" i="69"/>
  <c r="J50" i="69"/>
  <c r="H50" i="69"/>
  <c r="L50" i="69"/>
  <c r="G51" i="69"/>
  <c r="J51" i="69"/>
  <c r="H51" i="69"/>
  <c r="L51" i="69"/>
  <c r="G52" i="69"/>
  <c r="J52" i="69"/>
  <c r="H52" i="69"/>
  <c r="L52" i="69"/>
  <c r="G53" i="69"/>
  <c r="J53" i="69"/>
  <c r="H53" i="69"/>
  <c r="L53" i="69"/>
  <c r="G54" i="69"/>
  <c r="J54" i="69"/>
  <c r="H54" i="69"/>
  <c r="L54" i="69"/>
  <c r="G55" i="69"/>
  <c r="J55" i="69"/>
  <c r="H55" i="69"/>
  <c r="L55" i="69"/>
  <c r="G56" i="69"/>
  <c r="J56" i="69"/>
  <c r="H56" i="69"/>
  <c r="L56" i="69"/>
  <c r="M16" i="69"/>
  <c r="S17" i="19"/>
  <c r="M17" i="70"/>
  <c r="T17" i="19"/>
  <c r="M14" i="71"/>
  <c r="U17" i="19"/>
  <c r="M17" i="72"/>
  <c r="V17" i="19"/>
  <c r="M20" i="73"/>
  <c r="W17" i="19"/>
  <c r="M19" i="74"/>
  <c r="X17" i="19"/>
  <c r="M19" i="75"/>
  <c r="Y17" i="19"/>
  <c r="AJ18" i="19"/>
  <c r="AJ17" i="19"/>
  <c r="M15" i="20"/>
  <c r="L16" i="19"/>
  <c r="M15" i="61"/>
  <c r="M16" i="19"/>
  <c r="M16" i="64"/>
  <c r="N16" i="19"/>
  <c r="M14" i="65"/>
  <c r="O16" i="19"/>
  <c r="M20" i="66"/>
  <c r="P16" i="19"/>
  <c r="M18" i="67"/>
  <c r="Q16" i="19"/>
  <c r="M18" i="68"/>
  <c r="R16" i="19"/>
  <c r="M17" i="69"/>
  <c r="S16" i="19"/>
  <c r="T16" i="19"/>
  <c r="U16" i="19"/>
  <c r="M15" i="72"/>
  <c r="V16" i="19"/>
  <c r="M17" i="73"/>
  <c r="W16" i="19"/>
  <c r="M16" i="74"/>
  <c r="X16" i="19"/>
  <c r="M16" i="75"/>
  <c r="Y16" i="19"/>
  <c r="AJ16" i="19"/>
  <c r="M19" i="20"/>
  <c r="L15" i="19"/>
  <c r="M19" i="61"/>
  <c r="M15" i="19"/>
  <c r="M17" i="64"/>
  <c r="N15" i="19"/>
  <c r="M15" i="65"/>
  <c r="O15" i="19"/>
  <c r="M16" i="66"/>
  <c r="P15" i="19"/>
  <c r="M19" i="67"/>
  <c r="Q15" i="19"/>
  <c r="M16" i="68"/>
  <c r="R15" i="19"/>
  <c r="M15" i="69"/>
  <c r="S15" i="19"/>
  <c r="M14" i="70"/>
  <c r="T15" i="19"/>
  <c r="M16" i="71"/>
  <c r="U15" i="19"/>
  <c r="V15" i="19"/>
  <c r="M16" i="73"/>
  <c r="W15" i="19"/>
  <c r="M17" i="74"/>
  <c r="X15" i="19"/>
  <c r="M17" i="75"/>
  <c r="Y15" i="19"/>
  <c r="AJ15" i="19"/>
  <c r="M13" i="20"/>
  <c r="L14" i="19"/>
  <c r="M14" i="61"/>
  <c r="M14" i="19"/>
  <c r="M19" i="64"/>
  <c r="N14" i="19"/>
  <c r="O14" i="19"/>
  <c r="M11" i="66"/>
  <c r="P14" i="19"/>
  <c r="M14" i="67"/>
  <c r="Q14" i="19"/>
  <c r="M19" i="68"/>
  <c r="R14" i="19"/>
  <c r="S14" i="19"/>
  <c r="M11" i="70"/>
  <c r="T14" i="19"/>
  <c r="M12" i="71"/>
  <c r="U14" i="19"/>
  <c r="M16" i="72"/>
  <c r="V14" i="19"/>
  <c r="M8" i="73"/>
  <c r="W14" i="19"/>
  <c r="M8" i="74"/>
  <c r="X14" i="19"/>
  <c r="M9" i="75"/>
  <c r="Y14" i="19"/>
  <c r="AJ14" i="19"/>
  <c r="M16" i="20"/>
  <c r="L13" i="19"/>
  <c r="M13" i="61"/>
  <c r="M13" i="19"/>
  <c r="M11" i="64"/>
  <c r="N13" i="19"/>
  <c r="M13" i="65"/>
  <c r="O13" i="19"/>
  <c r="M15" i="66"/>
  <c r="P13" i="19"/>
  <c r="M17" i="67"/>
  <c r="Q13" i="19"/>
  <c r="M11" i="68"/>
  <c r="R13" i="19"/>
  <c r="M13" i="69"/>
  <c r="S13" i="19"/>
  <c r="M12" i="70"/>
  <c r="T13" i="19"/>
  <c r="M11" i="71"/>
  <c r="U13" i="19"/>
  <c r="M11" i="72"/>
  <c r="V13" i="19"/>
  <c r="M14" i="73"/>
  <c r="W13" i="19"/>
  <c r="M15" i="74"/>
  <c r="X13" i="19"/>
  <c r="M14" i="75"/>
  <c r="Y13" i="19"/>
  <c r="AJ13" i="19"/>
  <c r="M11" i="20"/>
  <c r="L11" i="19"/>
  <c r="M12" i="61"/>
  <c r="M11" i="19"/>
  <c r="M13" i="64"/>
  <c r="N11" i="19"/>
  <c r="M12" i="65"/>
  <c r="O11" i="19"/>
  <c r="M10" i="66"/>
  <c r="P11" i="19"/>
  <c r="M12" i="67"/>
  <c r="Q11" i="19"/>
  <c r="M13" i="68"/>
  <c r="R11" i="19"/>
  <c r="M12" i="69"/>
  <c r="S11" i="19"/>
  <c r="T11" i="19"/>
  <c r="M17" i="71"/>
  <c r="U11" i="19"/>
  <c r="M13" i="72"/>
  <c r="V11" i="19"/>
  <c r="M15" i="73"/>
  <c r="W11" i="19"/>
  <c r="M12" i="74"/>
  <c r="X11" i="19"/>
  <c r="M13" i="75"/>
  <c r="Y11" i="19"/>
  <c r="M10" i="20"/>
  <c r="L12" i="19"/>
  <c r="M10" i="61"/>
  <c r="M12" i="19"/>
  <c r="M10" i="64"/>
  <c r="N12" i="19"/>
  <c r="M19" i="65"/>
  <c r="O12" i="19"/>
  <c r="M8" i="66"/>
  <c r="P12" i="19"/>
  <c r="M13" i="67"/>
  <c r="Q12" i="19"/>
  <c r="M14" i="68"/>
  <c r="R12" i="19"/>
  <c r="M14" i="69"/>
  <c r="S12" i="19"/>
  <c r="M15" i="70"/>
  <c r="T12" i="19"/>
  <c r="M15" i="71"/>
  <c r="U12" i="19"/>
  <c r="M14" i="72"/>
  <c r="V12" i="19"/>
  <c r="M12" i="73"/>
  <c r="W12" i="19"/>
  <c r="M14" i="74"/>
  <c r="X12" i="19"/>
  <c r="M15" i="75"/>
  <c r="Y12" i="19"/>
  <c r="AJ12" i="19"/>
  <c r="AJ11" i="19"/>
  <c r="M12" i="20"/>
  <c r="L10" i="19"/>
  <c r="M11" i="61"/>
  <c r="M10" i="19"/>
  <c r="M9" i="64"/>
  <c r="N10" i="19"/>
  <c r="M11" i="65"/>
  <c r="O10" i="19"/>
  <c r="M9" i="66"/>
  <c r="P10" i="19"/>
  <c r="M11" i="67"/>
  <c r="Q10" i="19"/>
  <c r="M12" i="68"/>
  <c r="R10" i="19"/>
  <c r="M9" i="69"/>
  <c r="S10" i="19"/>
  <c r="M10" i="70"/>
  <c r="T10" i="19"/>
  <c r="M13" i="71"/>
  <c r="U10" i="19"/>
  <c r="M12" i="72"/>
  <c r="V10" i="19"/>
  <c r="M18" i="73"/>
  <c r="W10" i="19"/>
  <c r="M10" i="74"/>
  <c r="X10" i="19"/>
  <c r="M11" i="75"/>
  <c r="Y10" i="19"/>
  <c r="AJ10" i="19"/>
  <c r="M23" i="20"/>
  <c r="L9" i="19"/>
  <c r="M9" i="19"/>
  <c r="M12" i="64"/>
  <c r="N9" i="19"/>
  <c r="M8" i="65"/>
  <c r="O9" i="19"/>
  <c r="M18" i="66"/>
  <c r="P9" i="19"/>
  <c r="M10" i="67"/>
  <c r="Q9" i="19"/>
  <c r="M7" i="68"/>
  <c r="R9" i="19"/>
  <c r="M10" i="69"/>
  <c r="S9" i="19"/>
  <c r="M8" i="70"/>
  <c r="T9" i="19"/>
  <c r="M10" i="71"/>
  <c r="U9" i="19"/>
  <c r="M9" i="72"/>
  <c r="V9" i="19"/>
  <c r="M11" i="73"/>
  <c r="W9" i="19"/>
  <c r="M11" i="74"/>
  <c r="X9" i="19"/>
  <c r="M12" i="75"/>
  <c r="Y9" i="19"/>
  <c r="AJ9" i="19"/>
  <c r="M7" i="20"/>
  <c r="L7" i="19"/>
  <c r="M8" i="61"/>
  <c r="M7" i="19"/>
  <c r="M8" i="64"/>
  <c r="N7" i="19"/>
  <c r="M10" i="65"/>
  <c r="O7" i="19"/>
  <c r="M23" i="66"/>
  <c r="P7" i="19"/>
  <c r="M8" i="67"/>
  <c r="Q7" i="19"/>
  <c r="M9" i="68"/>
  <c r="R7" i="19"/>
  <c r="M8" i="69"/>
  <c r="S7" i="19"/>
  <c r="M9" i="70"/>
  <c r="T7" i="19"/>
  <c r="M7" i="71"/>
  <c r="U7" i="19"/>
  <c r="M8" i="72"/>
  <c r="V7" i="19"/>
  <c r="M7" i="73"/>
  <c r="W7" i="19"/>
  <c r="M9" i="74"/>
  <c r="X7" i="19"/>
  <c r="M8" i="75"/>
  <c r="Y7" i="19"/>
  <c r="M9" i="20"/>
  <c r="L8" i="19"/>
  <c r="M9" i="61"/>
  <c r="M8" i="19"/>
  <c r="M7" i="64"/>
  <c r="N8" i="19"/>
  <c r="M7" i="65"/>
  <c r="O8" i="19"/>
  <c r="M12" i="66"/>
  <c r="P8" i="19"/>
  <c r="M7" i="67"/>
  <c r="Q8" i="19"/>
  <c r="M10" i="68"/>
  <c r="R8" i="19"/>
  <c r="M7" i="69"/>
  <c r="S8" i="19"/>
  <c r="M13" i="70"/>
  <c r="T8" i="19"/>
  <c r="M8" i="71"/>
  <c r="U8" i="19"/>
  <c r="M7" i="72"/>
  <c r="V8" i="19"/>
  <c r="M10" i="73"/>
  <c r="W8" i="19"/>
  <c r="M13" i="74"/>
  <c r="X8" i="19"/>
  <c r="M10" i="75"/>
  <c r="Y8" i="19"/>
  <c r="AJ8" i="19"/>
  <c r="M6" i="20"/>
  <c r="L6" i="19"/>
  <c r="M7" i="61"/>
  <c r="M6" i="19"/>
  <c r="M14" i="64"/>
  <c r="N6" i="19"/>
  <c r="M9" i="65"/>
  <c r="O6" i="19"/>
  <c r="M7" i="66"/>
  <c r="P6" i="19"/>
  <c r="M9" i="67"/>
  <c r="Q6" i="19"/>
  <c r="M8" i="68"/>
  <c r="R6" i="19"/>
  <c r="M11" i="69"/>
  <c r="S6" i="19"/>
  <c r="M7" i="70"/>
  <c r="T6" i="19"/>
  <c r="M9" i="71"/>
  <c r="U6" i="19"/>
  <c r="M10" i="72"/>
  <c r="V6" i="19"/>
  <c r="M9" i="73"/>
  <c r="W6" i="19"/>
  <c r="M7" i="74"/>
  <c r="X6" i="19"/>
  <c r="M7" i="75"/>
  <c r="Y6" i="19"/>
  <c r="AJ7" i="19"/>
  <c r="AJ6" i="19"/>
  <c r="M8" i="20"/>
  <c r="L5" i="19"/>
  <c r="M6" i="61"/>
  <c r="M5" i="19"/>
  <c r="M6" i="64"/>
  <c r="N5" i="19"/>
  <c r="M6" i="65"/>
  <c r="O5" i="19"/>
  <c r="M6" i="66"/>
  <c r="P5" i="19"/>
  <c r="M6" i="67"/>
  <c r="Q5" i="19"/>
  <c r="M6" i="68"/>
  <c r="R5" i="19"/>
  <c r="M6" i="69"/>
  <c r="S5" i="19"/>
  <c r="M6" i="70"/>
  <c r="T5" i="19"/>
  <c r="M6" i="71"/>
  <c r="U5" i="19"/>
  <c r="M6" i="72"/>
  <c r="V5" i="19"/>
  <c r="M6" i="73"/>
  <c r="W5" i="19"/>
  <c r="M6" i="74"/>
  <c r="X5" i="19"/>
  <c r="M6" i="75"/>
  <c r="Y5" i="19"/>
  <c r="AJ5" i="19"/>
  <c r="AI23" i="19"/>
  <c r="AI22" i="19"/>
  <c r="AI21" i="19"/>
  <c r="AI20" i="19"/>
  <c r="AI19" i="19"/>
  <c r="AI18" i="19"/>
  <c r="AI17" i="19"/>
  <c r="AI16" i="19"/>
  <c r="AI15" i="19"/>
  <c r="AI14" i="19"/>
  <c r="AI13" i="19"/>
  <c r="AI12" i="19"/>
  <c r="AI11" i="19"/>
  <c r="AI10" i="19"/>
  <c r="AI9" i="19"/>
  <c r="AI8" i="19"/>
  <c r="AI7" i="19"/>
  <c r="AI6" i="19"/>
  <c r="AI5" i="19"/>
  <c r="L27" i="19"/>
  <c r="M27" i="19"/>
  <c r="N27" i="19"/>
  <c r="O27" i="19"/>
  <c r="P27" i="19"/>
  <c r="Q27" i="19"/>
  <c r="R27" i="19"/>
  <c r="S27" i="19"/>
  <c r="T27" i="19"/>
  <c r="U27" i="19"/>
  <c r="V27" i="19"/>
  <c r="AK27" i="19"/>
  <c r="L26" i="19"/>
  <c r="M26" i="19"/>
  <c r="N26" i="19"/>
  <c r="O26" i="19"/>
  <c r="P26" i="19"/>
  <c r="Q26" i="19"/>
  <c r="R26" i="19"/>
  <c r="S26" i="19"/>
  <c r="T26" i="19"/>
  <c r="U26" i="19"/>
  <c r="V26" i="19"/>
  <c r="AK26" i="19"/>
  <c r="L25" i="19"/>
  <c r="M25" i="19"/>
  <c r="N25" i="19"/>
  <c r="O25" i="19"/>
  <c r="P25" i="19"/>
  <c r="Q25" i="19"/>
  <c r="R25" i="19"/>
  <c r="S25" i="19"/>
  <c r="T25" i="19"/>
  <c r="U25" i="19"/>
  <c r="V25" i="19"/>
  <c r="AK25" i="19"/>
  <c r="L24" i="19"/>
  <c r="M24" i="19"/>
  <c r="N24" i="19"/>
  <c r="O24" i="19"/>
  <c r="P24" i="19"/>
  <c r="Q24" i="19"/>
  <c r="R24" i="19"/>
  <c r="S24" i="19"/>
  <c r="T24" i="19"/>
  <c r="U24" i="19"/>
  <c r="V24" i="19"/>
  <c r="AK24" i="19"/>
  <c r="AK23" i="19"/>
  <c r="AK22" i="19"/>
  <c r="AK21" i="19"/>
  <c r="AK20" i="19"/>
  <c r="AK19" i="19"/>
  <c r="AK18" i="19"/>
  <c r="AK17" i="19"/>
  <c r="AK16" i="19"/>
  <c r="AK15" i="19"/>
  <c r="AK14" i="19"/>
  <c r="AK13" i="19"/>
  <c r="AK12" i="19"/>
  <c r="AK11" i="19"/>
  <c r="AK10" i="19"/>
  <c r="AK9" i="19"/>
  <c r="AK8" i="19"/>
  <c r="AK7" i="19"/>
  <c r="AK6" i="19"/>
  <c r="AK5" i="19"/>
  <c r="AJ27" i="19"/>
  <c r="AJ26" i="19"/>
  <c r="AJ25" i="19"/>
  <c r="AJ24" i="19"/>
  <c r="G23" i="66"/>
  <c r="P56" i="75"/>
  <c r="O56" i="75"/>
  <c r="N56" i="75"/>
  <c r="M56" i="75"/>
  <c r="K56" i="75"/>
  <c r="I56" i="75"/>
  <c r="F56" i="75"/>
  <c r="E56" i="75"/>
  <c r="D56" i="75"/>
  <c r="A8" i="75"/>
  <c r="A9" i="75"/>
  <c r="A10" i="75"/>
  <c r="A11" i="75"/>
  <c r="A12" i="75"/>
  <c r="A13" i="75"/>
  <c r="A14" i="75"/>
  <c r="A15" i="75"/>
  <c r="A16" i="75"/>
  <c r="A17" i="75"/>
  <c r="A18" i="75"/>
  <c r="A19" i="75"/>
  <c r="A20" i="75"/>
  <c r="A21" i="75"/>
  <c r="A22" i="75"/>
  <c r="A23" i="75"/>
  <c r="A24" i="75"/>
  <c r="A25" i="75"/>
  <c r="A26" i="75"/>
  <c r="A27" i="75"/>
  <c r="A28" i="75"/>
  <c r="A29" i="75"/>
  <c r="A30" i="75"/>
  <c r="A31" i="75"/>
  <c r="A32" i="75"/>
  <c r="A33" i="75"/>
  <c r="A34" i="75"/>
  <c r="A35" i="75"/>
  <c r="A36" i="75"/>
  <c r="A37" i="75"/>
  <c r="A38" i="75"/>
  <c r="A39" i="75"/>
  <c r="A40" i="75"/>
  <c r="A41" i="75"/>
  <c r="A42" i="75"/>
  <c r="A43" i="75"/>
  <c r="A44" i="75"/>
  <c r="A45" i="75"/>
  <c r="A46" i="75"/>
  <c r="A47" i="75"/>
  <c r="A48" i="75"/>
  <c r="A49" i="75"/>
  <c r="A50" i="75"/>
  <c r="A51" i="75"/>
  <c r="A52" i="75"/>
  <c r="A53" i="75"/>
  <c r="A54" i="75"/>
  <c r="A55" i="75"/>
  <c r="A56" i="75"/>
  <c r="P55" i="75"/>
  <c r="O55" i="75"/>
  <c r="N55" i="75"/>
  <c r="M55" i="75"/>
  <c r="K55" i="75"/>
  <c r="I55" i="75"/>
  <c r="F55" i="75"/>
  <c r="E55" i="75"/>
  <c r="D55" i="75"/>
  <c r="P54" i="75"/>
  <c r="O54" i="75"/>
  <c r="N54" i="75"/>
  <c r="M54" i="75"/>
  <c r="K54" i="75"/>
  <c r="I54" i="75"/>
  <c r="F54" i="75"/>
  <c r="E54" i="75"/>
  <c r="D54" i="75"/>
  <c r="P53" i="75"/>
  <c r="O53" i="75"/>
  <c r="N53" i="75"/>
  <c r="M53" i="75"/>
  <c r="K53" i="75"/>
  <c r="I53" i="75"/>
  <c r="F53" i="75"/>
  <c r="E53" i="75"/>
  <c r="D53" i="75"/>
  <c r="P52" i="75"/>
  <c r="O52" i="75"/>
  <c r="N52" i="75"/>
  <c r="M52" i="75"/>
  <c r="K52" i="75"/>
  <c r="I52" i="75"/>
  <c r="F52" i="75"/>
  <c r="E52" i="75"/>
  <c r="D52" i="75"/>
  <c r="P51" i="75"/>
  <c r="O51" i="75"/>
  <c r="N51" i="75"/>
  <c r="M51" i="75"/>
  <c r="K51" i="75"/>
  <c r="I51" i="75"/>
  <c r="F51" i="75"/>
  <c r="E51" i="75"/>
  <c r="D51" i="75"/>
  <c r="P50" i="75"/>
  <c r="O50" i="75"/>
  <c r="N50" i="75"/>
  <c r="M50" i="75"/>
  <c r="K50" i="75"/>
  <c r="I50" i="75"/>
  <c r="F50" i="75"/>
  <c r="E50" i="75"/>
  <c r="D50" i="75"/>
  <c r="P49" i="75"/>
  <c r="O49" i="75"/>
  <c r="N49" i="75"/>
  <c r="M49" i="75"/>
  <c r="K49" i="75"/>
  <c r="I49" i="75"/>
  <c r="F49" i="75"/>
  <c r="E49" i="75"/>
  <c r="D49" i="75"/>
  <c r="P48" i="75"/>
  <c r="O48" i="75"/>
  <c r="N48" i="75"/>
  <c r="M48" i="75"/>
  <c r="K48" i="75"/>
  <c r="I48" i="75"/>
  <c r="F48" i="75"/>
  <c r="E48" i="75"/>
  <c r="D48" i="75"/>
  <c r="P47" i="75"/>
  <c r="O47" i="75"/>
  <c r="N47" i="75"/>
  <c r="M47" i="75"/>
  <c r="K47" i="75"/>
  <c r="I47" i="75"/>
  <c r="F47" i="75"/>
  <c r="E47" i="75"/>
  <c r="D47" i="75"/>
  <c r="P46" i="75"/>
  <c r="O46" i="75"/>
  <c r="N46" i="75"/>
  <c r="M46" i="75"/>
  <c r="K46" i="75"/>
  <c r="I46" i="75"/>
  <c r="F46" i="75"/>
  <c r="E46" i="75"/>
  <c r="D46" i="75"/>
  <c r="P45" i="75"/>
  <c r="O45" i="75"/>
  <c r="N45" i="75"/>
  <c r="M45" i="75"/>
  <c r="K45" i="75"/>
  <c r="I45" i="75"/>
  <c r="F45" i="75"/>
  <c r="E45" i="75"/>
  <c r="D45" i="75"/>
  <c r="P44" i="75"/>
  <c r="O44" i="75"/>
  <c r="N44" i="75"/>
  <c r="M44" i="75"/>
  <c r="K44" i="75"/>
  <c r="I44" i="75"/>
  <c r="F44" i="75"/>
  <c r="E44" i="75"/>
  <c r="D44" i="75"/>
  <c r="P43" i="75"/>
  <c r="O43" i="75"/>
  <c r="N43" i="75"/>
  <c r="M43" i="75"/>
  <c r="K43" i="75"/>
  <c r="I43" i="75"/>
  <c r="F43" i="75"/>
  <c r="E43" i="75"/>
  <c r="D43" i="75"/>
  <c r="P42" i="75"/>
  <c r="O42" i="75"/>
  <c r="N42" i="75"/>
  <c r="M42" i="75"/>
  <c r="K42" i="75"/>
  <c r="I42" i="75"/>
  <c r="F42" i="75"/>
  <c r="E42" i="75"/>
  <c r="D42" i="75"/>
  <c r="P41" i="75"/>
  <c r="O41" i="75"/>
  <c r="N41" i="75"/>
  <c r="M41" i="75"/>
  <c r="K41" i="75"/>
  <c r="I41" i="75"/>
  <c r="F41" i="75"/>
  <c r="E41" i="75"/>
  <c r="D41" i="75"/>
  <c r="P40" i="75"/>
  <c r="O40" i="75"/>
  <c r="N40" i="75"/>
  <c r="M40" i="75"/>
  <c r="K40" i="75"/>
  <c r="I40" i="75"/>
  <c r="F40" i="75"/>
  <c r="E40" i="75"/>
  <c r="D40" i="75"/>
  <c r="P39" i="75"/>
  <c r="O39" i="75"/>
  <c r="N39" i="75"/>
  <c r="M39" i="75"/>
  <c r="K39" i="75"/>
  <c r="I39" i="75"/>
  <c r="F39" i="75"/>
  <c r="E39" i="75"/>
  <c r="D39" i="75"/>
  <c r="P38" i="75"/>
  <c r="O38" i="75"/>
  <c r="N38" i="75"/>
  <c r="M38" i="75"/>
  <c r="K38" i="75"/>
  <c r="I38" i="75"/>
  <c r="F38" i="75"/>
  <c r="E38" i="75"/>
  <c r="D38" i="75"/>
  <c r="P37" i="75"/>
  <c r="O37" i="75"/>
  <c r="N37" i="75"/>
  <c r="M37" i="75"/>
  <c r="K37" i="75"/>
  <c r="I37" i="75"/>
  <c r="F37" i="75"/>
  <c r="E37" i="75"/>
  <c r="D37" i="75"/>
  <c r="P36" i="75"/>
  <c r="O36" i="75"/>
  <c r="N36" i="75"/>
  <c r="M36" i="75"/>
  <c r="K36" i="75"/>
  <c r="I36" i="75"/>
  <c r="F36" i="75"/>
  <c r="E36" i="75"/>
  <c r="D36" i="75"/>
  <c r="N35" i="75"/>
  <c r="M35" i="75"/>
  <c r="K35" i="75"/>
  <c r="I35" i="75"/>
  <c r="F35" i="75"/>
  <c r="E35" i="75"/>
  <c r="D35" i="75"/>
  <c r="N34" i="75"/>
  <c r="M34" i="75"/>
  <c r="K34" i="75"/>
  <c r="I34" i="75"/>
  <c r="F34" i="75"/>
  <c r="E34" i="75"/>
  <c r="D34" i="75"/>
  <c r="N33" i="75"/>
  <c r="M33" i="75"/>
  <c r="K33" i="75"/>
  <c r="I33" i="75"/>
  <c r="F33" i="75"/>
  <c r="E33" i="75"/>
  <c r="D33" i="75"/>
  <c r="N32" i="75"/>
  <c r="M32" i="75"/>
  <c r="K32" i="75"/>
  <c r="I32" i="75"/>
  <c r="F32" i="75"/>
  <c r="E32" i="75"/>
  <c r="D32" i="75"/>
  <c r="N31" i="75"/>
  <c r="M31" i="75"/>
  <c r="K31" i="75"/>
  <c r="I31" i="75"/>
  <c r="F31" i="75"/>
  <c r="E31" i="75"/>
  <c r="D31" i="75"/>
  <c r="N30" i="75"/>
  <c r="M30" i="75"/>
  <c r="K30" i="75"/>
  <c r="I30" i="75"/>
  <c r="F30" i="75"/>
  <c r="E30" i="75"/>
  <c r="D30" i="75"/>
  <c r="N29" i="75"/>
  <c r="M29" i="75"/>
  <c r="K29" i="75"/>
  <c r="I29" i="75"/>
  <c r="F29" i="75"/>
  <c r="E29" i="75"/>
  <c r="D29" i="75"/>
  <c r="N28" i="75"/>
  <c r="M28" i="75"/>
  <c r="K28" i="75"/>
  <c r="I28" i="75"/>
  <c r="F28" i="75"/>
  <c r="E28" i="75"/>
  <c r="D28" i="75"/>
  <c r="N27" i="75"/>
  <c r="M27" i="75"/>
  <c r="K27" i="75"/>
  <c r="I27" i="75"/>
  <c r="F27" i="75"/>
  <c r="E27" i="75"/>
  <c r="D27" i="75"/>
  <c r="N26" i="75"/>
  <c r="M26" i="75"/>
  <c r="K26" i="75"/>
  <c r="I26" i="75"/>
  <c r="F26" i="75"/>
  <c r="E26" i="75"/>
  <c r="D26" i="75"/>
  <c r="N25" i="75"/>
  <c r="M25" i="75"/>
  <c r="K25" i="75"/>
  <c r="I25" i="75"/>
  <c r="F25" i="75"/>
  <c r="E25" i="75"/>
  <c r="D25" i="75"/>
  <c r="N24" i="75"/>
  <c r="M24" i="75"/>
  <c r="K24" i="75"/>
  <c r="I24" i="75"/>
  <c r="F24" i="75"/>
  <c r="E24" i="75"/>
  <c r="D24" i="75"/>
  <c r="N23" i="75"/>
  <c r="M23" i="75"/>
  <c r="K23" i="75"/>
  <c r="I23" i="75"/>
  <c r="F23" i="75"/>
  <c r="E23" i="75"/>
  <c r="D23" i="75"/>
  <c r="N22" i="75"/>
  <c r="M22" i="75"/>
  <c r="K22" i="75"/>
  <c r="I22" i="75"/>
  <c r="F22" i="75"/>
  <c r="E22" i="75"/>
  <c r="D22" i="75"/>
  <c r="N21" i="75"/>
  <c r="M21" i="75"/>
  <c r="K21" i="75"/>
  <c r="I21" i="75"/>
  <c r="F21" i="75"/>
  <c r="E21" i="75"/>
  <c r="D21" i="75"/>
  <c r="N20" i="75"/>
  <c r="M20" i="75"/>
  <c r="K20" i="75"/>
  <c r="I20" i="75"/>
  <c r="F20" i="75"/>
  <c r="E20" i="75"/>
  <c r="D20" i="75"/>
  <c r="N19" i="75"/>
  <c r="K19" i="75"/>
  <c r="E17" i="19"/>
  <c r="I19" i="75"/>
  <c r="E19" i="75"/>
  <c r="J17" i="19"/>
  <c r="D19" i="75"/>
  <c r="N18" i="75"/>
  <c r="K18" i="75"/>
  <c r="E18" i="19"/>
  <c r="I18" i="75"/>
  <c r="E18" i="75"/>
  <c r="J18" i="19"/>
  <c r="D18" i="75"/>
  <c r="N17" i="75"/>
  <c r="K17" i="75"/>
  <c r="E15" i="19"/>
  <c r="I17" i="75"/>
  <c r="E17" i="75"/>
  <c r="J15" i="19"/>
  <c r="D17" i="75"/>
  <c r="N16" i="75"/>
  <c r="K16" i="75"/>
  <c r="E16" i="19"/>
  <c r="I16" i="75"/>
  <c r="E16" i="75"/>
  <c r="J16" i="19"/>
  <c r="D16" i="75"/>
  <c r="N15" i="75"/>
  <c r="K15" i="75"/>
  <c r="E12" i="19"/>
  <c r="I15" i="75"/>
  <c r="E15" i="75"/>
  <c r="J12" i="19"/>
  <c r="D15" i="75"/>
  <c r="N14" i="75"/>
  <c r="K14" i="75"/>
  <c r="E13" i="19"/>
  <c r="I14" i="75"/>
  <c r="E14" i="75"/>
  <c r="J13" i="19"/>
  <c r="D14" i="75"/>
  <c r="V13" i="75"/>
  <c r="N13" i="75"/>
  <c r="K13" i="75"/>
  <c r="E11" i="19"/>
  <c r="I13" i="75"/>
  <c r="E13" i="75"/>
  <c r="J11" i="19"/>
  <c r="D13" i="75"/>
  <c r="N12" i="75"/>
  <c r="K12" i="75"/>
  <c r="E9" i="19"/>
  <c r="I12" i="75"/>
  <c r="E12" i="75"/>
  <c r="J9" i="19"/>
  <c r="D12" i="75"/>
  <c r="N11" i="75"/>
  <c r="K11" i="75"/>
  <c r="E10" i="19"/>
  <c r="I11" i="75"/>
  <c r="E11" i="75"/>
  <c r="J10" i="19"/>
  <c r="D11" i="75"/>
  <c r="N10" i="75"/>
  <c r="K10" i="75"/>
  <c r="E8" i="19"/>
  <c r="I10" i="75"/>
  <c r="E10" i="75"/>
  <c r="J8" i="19"/>
  <c r="D10" i="75"/>
  <c r="N9" i="75"/>
  <c r="K9" i="75"/>
  <c r="E14" i="19"/>
  <c r="I9" i="75"/>
  <c r="E9" i="75"/>
  <c r="J14" i="19"/>
  <c r="D9" i="75"/>
  <c r="N8" i="75"/>
  <c r="K8" i="75"/>
  <c r="E7" i="19"/>
  <c r="I8" i="75"/>
  <c r="E8" i="75"/>
  <c r="J7" i="19"/>
  <c r="D8" i="75"/>
  <c r="N7" i="75"/>
  <c r="K7" i="75"/>
  <c r="E6" i="19"/>
  <c r="I7" i="75"/>
  <c r="E7" i="75"/>
  <c r="J6" i="19"/>
  <c r="D7" i="75"/>
  <c r="N6" i="75"/>
  <c r="K6" i="75"/>
  <c r="E5" i="19"/>
  <c r="I6" i="75"/>
  <c r="E6" i="75"/>
  <c r="J5" i="19"/>
  <c r="D6" i="75"/>
  <c r="P56" i="74"/>
  <c r="O56" i="74"/>
  <c r="N56" i="74"/>
  <c r="M56" i="74"/>
  <c r="K56" i="74"/>
  <c r="I56" i="74"/>
  <c r="F56" i="74"/>
  <c r="E56" i="74"/>
  <c r="D56" i="74"/>
  <c r="A8" i="74"/>
  <c r="A9" i="74"/>
  <c r="A10" i="74"/>
  <c r="A11" i="74"/>
  <c r="A12" i="74"/>
  <c r="A13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29" i="74"/>
  <c r="A30" i="74"/>
  <c r="A31" i="74"/>
  <c r="A32" i="74"/>
  <c r="A33" i="74"/>
  <c r="A34" i="74"/>
  <c r="A35" i="74"/>
  <c r="A36" i="74"/>
  <c r="A37" i="74"/>
  <c r="A38" i="74"/>
  <c r="A39" i="74"/>
  <c r="A40" i="74"/>
  <c r="A41" i="74"/>
  <c r="A42" i="74"/>
  <c r="A43" i="74"/>
  <c r="A44" i="74"/>
  <c r="A45" i="74"/>
  <c r="A46" i="74"/>
  <c r="A47" i="74"/>
  <c r="A48" i="74"/>
  <c r="A49" i="74"/>
  <c r="A50" i="74"/>
  <c r="A51" i="74"/>
  <c r="A52" i="74"/>
  <c r="A53" i="74"/>
  <c r="A54" i="74"/>
  <c r="A55" i="74"/>
  <c r="A56" i="74"/>
  <c r="P55" i="74"/>
  <c r="O55" i="74"/>
  <c r="N55" i="74"/>
  <c r="M55" i="74"/>
  <c r="K55" i="74"/>
  <c r="I55" i="74"/>
  <c r="F55" i="74"/>
  <c r="E55" i="74"/>
  <c r="D55" i="74"/>
  <c r="P54" i="74"/>
  <c r="O54" i="74"/>
  <c r="N54" i="74"/>
  <c r="M54" i="74"/>
  <c r="K54" i="74"/>
  <c r="I54" i="74"/>
  <c r="F54" i="74"/>
  <c r="E54" i="74"/>
  <c r="D54" i="74"/>
  <c r="P53" i="74"/>
  <c r="O53" i="74"/>
  <c r="N53" i="74"/>
  <c r="M53" i="74"/>
  <c r="K53" i="74"/>
  <c r="I53" i="74"/>
  <c r="F53" i="74"/>
  <c r="E53" i="74"/>
  <c r="D53" i="74"/>
  <c r="P52" i="74"/>
  <c r="O52" i="74"/>
  <c r="N52" i="74"/>
  <c r="M52" i="74"/>
  <c r="K52" i="74"/>
  <c r="I52" i="74"/>
  <c r="F52" i="74"/>
  <c r="E52" i="74"/>
  <c r="D52" i="74"/>
  <c r="P51" i="74"/>
  <c r="O51" i="74"/>
  <c r="N51" i="74"/>
  <c r="M51" i="74"/>
  <c r="K51" i="74"/>
  <c r="I51" i="74"/>
  <c r="F51" i="74"/>
  <c r="E51" i="74"/>
  <c r="D51" i="74"/>
  <c r="P50" i="74"/>
  <c r="O50" i="74"/>
  <c r="N50" i="74"/>
  <c r="M50" i="74"/>
  <c r="K50" i="74"/>
  <c r="I50" i="74"/>
  <c r="F50" i="74"/>
  <c r="E50" i="74"/>
  <c r="D50" i="74"/>
  <c r="P49" i="74"/>
  <c r="O49" i="74"/>
  <c r="N49" i="74"/>
  <c r="M49" i="74"/>
  <c r="K49" i="74"/>
  <c r="I49" i="74"/>
  <c r="F49" i="74"/>
  <c r="E49" i="74"/>
  <c r="D49" i="74"/>
  <c r="P48" i="74"/>
  <c r="O48" i="74"/>
  <c r="N48" i="74"/>
  <c r="M48" i="74"/>
  <c r="K48" i="74"/>
  <c r="I48" i="74"/>
  <c r="F48" i="74"/>
  <c r="E48" i="74"/>
  <c r="D48" i="74"/>
  <c r="P47" i="74"/>
  <c r="O47" i="74"/>
  <c r="N47" i="74"/>
  <c r="M47" i="74"/>
  <c r="K47" i="74"/>
  <c r="I47" i="74"/>
  <c r="F47" i="74"/>
  <c r="E47" i="74"/>
  <c r="D47" i="74"/>
  <c r="P46" i="74"/>
  <c r="O46" i="74"/>
  <c r="N46" i="74"/>
  <c r="M46" i="74"/>
  <c r="K46" i="74"/>
  <c r="I46" i="74"/>
  <c r="F46" i="74"/>
  <c r="E46" i="74"/>
  <c r="D46" i="74"/>
  <c r="P45" i="74"/>
  <c r="O45" i="74"/>
  <c r="N45" i="74"/>
  <c r="M45" i="74"/>
  <c r="K45" i="74"/>
  <c r="I45" i="74"/>
  <c r="F45" i="74"/>
  <c r="E45" i="74"/>
  <c r="D45" i="74"/>
  <c r="P44" i="74"/>
  <c r="O44" i="74"/>
  <c r="N44" i="74"/>
  <c r="M44" i="74"/>
  <c r="K44" i="74"/>
  <c r="I44" i="74"/>
  <c r="F44" i="74"/>
  <c r="E44" i="74"/>
  <c r="D44" i="74"/>
  <c r="P43" i="74"/>
  <c r="O43" i="74"/>
  <c r="N43" i="74"/>
  <c r="M43" i="74"/>
  <c r="K43" i="74"/>
  <c r="I43" i="74"/>
  <c r="F43" i="74"/>
  <c r="E43" i="74"/>
  <c r="D43" i="74"/>
  <c r="P42" i="74"/>
  <c r="O42" i="74"/>
  <c r="N42" i="74"/>
  <c r="M42" i="74"/>
  <c r="K42" i="74"/>
  <c r="I42" i="74"/>
  <c r="F42" i="74"/>
  <c r="E42" i="74"/>
  <c r="D42" i="74"/>
  <c r="P41" i="74"/>
  <c r="O41" i="74"/>
  <c r="N41" i="74"/>
  <c r="M41" i="74"/>
  <c r="K41" i="74"/>
  <c r="I41" i="74"/>
  <c r="F41" i="74"/>
  <c r="E41" i="74"/>
  <c r="D41" i="74"/>
  <c r="P40" i="74"/>
  <c r="O40" i="74"/>
  <c r="N40" i="74"/>
  <c r="M40" i="74"/>
  <c r="K40" i="74"/>
  <c r="I40" i="74"/>
  <c r="F40" i="74"/>
  <c r="E40" i="74"/>
  <c r="D40" i="74"/>
  <c r="P39" i="74"/>
  <c r="O39" i="74"/>
  <c r="N39" i="74"/>
  <c r="M39" i="74"/>
  <c r="K39" i="74"/>
  <c r="I39" i="74"/>
  <c r="F39" i="74"/>
  <c r="E39" i="74"/>
  <c r="D39" i="74"/>
  <c r="P38" i="74"/>
  <c r="O38" i="74"/>
  <c r="N38" i="74"/>
  <c r="M38" i="74"/>
  <c r="K38" i="74"/>
  <c r="I38" i="74"/>
  <c r="F38" i="74"/>
  <c r="E38" i="74"/>
  <c r="D38" i="74"/>
  <c r="P37" i="74"/>
  <c r="O37" i="74"/>
  <c r="N37" i="74"/>
  <c r="M37" i="74"/>
  <c r="K37" i="74"/>
  <c r="I37" i="74"/>
  <c r="F37" i="74"/>
  <c r="E37" i="74"/>
  <c r="D37" i="74"/>
  <c r="P36" i="74"/>
  <c r="O36" i="74"/>
  <c r="N36" i="74"/>
  <c r="M36" i="74"/>
  <c r="K36" i="74"/>
  <c r="I36" i="74"/>
  <c r="F36" i="74"/>
  <c r="E36" i="74"/>
  <c r="D36" i="74"/>
  <c r="N35" i="74"/>
  <c r="M35" i="74"/>
  <c r="K35" i="74"/>
  <c r="I35" i="74"/>
  <c r="F35" i="74"/>
  <c r="E35" i="74"/>
  <c r="D35" i="74"/>
  <c r="N34" i="74"/>
  <c r="M34" i="74"/>
  <c r="K34" i="74"/>
  <c r="I34" i="74"/>
  <c r="F34" i="74"/>
  <c r="E34" i="74"/>
  <c r="D34" i="74"/>
  <c r="N33" i="74"/>
  <c r="M33" i="74"/>
  <c r="K33" i="74"/>
  <c r="I33" i="74"/>
  <c r="F33" i="74"/>
  <c r="E33" i="74"/>
  <c r="D33" i="74"/>
  <c r="N32" i="74"/>
  <c r="M32" i="74"/>
  <c r="K32" i="74"/>
  <c r="I32" i="74"/>
  <c r="F32" i="74"/>
  <c r="E32" i="74"/>
  <c r="D32" i="74"/>
  <c r="N31" i="74"/>
  <c r="M31" i="74"/>
  <c r="K31" i="74"/>
  <c r="I31" i="74"/>
  <c r="F31" i="74"/>
  <c r="E31" i="74"/>
  <c r="D31" i="74"/>
  <c r="N30" i="74"/>
  <c r="M30" i="74"/>
  <c r="K30" i="74"/>
  <c r="I30" i="74"/>
  <c r="F30" i="74"/>
  <c r="E30" i="74"/>
  <c r="D30" i="74"/>
  <c r="N29" i="74"/>
  <c r="M29" i="74"/>
  <c r="K29" i="74"/>
  <c r="I29" i="74"/>
  <c r="F29" i="74"/>
  <c r="E29" i="74"/>
  <c r="D29" i="74"/>
  <c r="N28" i="74"/>
  <c r="M28" i="74"/>
  <c r="K28" i="74"/>
  <c r="I28" i="74"/>
  <c r="F28" i="74"/>
  <c r="E28" i="74"/>
  <c r="D28" i="74"/>
  <c r="N27" i="74"/>
  <c r="M27" i="74"/>
  <c r="K27" i="74"/>
  <c r="I27" i="74"/>
  <c r="F27" i="74"/>
  <c r="E27" i="74"/>
  <c r="D27" i="74"/>
  <c r="N26" i="74"/>
  <c r="M26" i="74"/>
  <c r="K26" i="74"/>
  <c r="I26" i="74"/>
  <c r="F26" i="74"/>
  <c r="E26" i="74"/>
  <c r="D26" i="74"/>
  <c r="N25" i="74"/>
  <c r="M25" i="74"/>
  <c r="K25" i="74"/>
  <c r="I25" i="74"/>
  <c r="F25" i="74"/>
  <c r="E25" i="74"/>
  <c r="D25" i="74"/>
  <c r="N24" i="74"/>
  <c r="M24" i="74"/>
  <c r="K24" i="74"/>
  <c r="I24" i="74"/>
  <c r="F24" i="74"/>
  <c r="E24" i="74"/>
  <c r="D24" i="74"/>
  <c r="N23" i="74"/>
  <c r="M23" i="74"/>
  <c r="K23" i="74"/>
  <c r="I23" i="74"/>
  <c r="F23" i="74"/>
  <c r="E23" i="74"/>
  <c r="D23" i="74"/>
  <c r="N22" i="74"/>
  <c r="M22" i="74"/>
  <c r="K22" i="74"/>
  <c r="I22" i="74"/>
  <c r="F22" i="74"/>
  <c r="E22" i="74"/>
  <c r="D22" i="74"/>
  <c r="N21" i="74"/>
  <c r="M21" i="74"/>
  <c r="K21" i="74"/>
  <c r="I21" i="74"/>
  <c r="F21" i="74"/>
  <c r="E21" i="74"/>
  <c r="D21" i="74"/>
  <c r="N20" i="74"/>
  <c r="M20" i="74"/>
  <c r="K20" i="74"/>
  <c r="I20" i="74"/>
  <c r="F20" i="74"/>
  <c r="E20" i="74"/>
  <c r="D20" i="74"/>
  <c r="N19" i="74"/>
  <c r="K19" i="74"/>
  <c r="I19" i="74"/>
  <c r="E19" i="74"/>
  <c r="D19" i="74"/>
  <c r="N18" i="74"/>
  <c r="K18" i="74"/>
  <c r="I18" i="74"/>
  <c r="E18" i="74"/>
  <c r="D18" i="74"/>
  <c r="N17" i="74"/>
  <c r="K17" i="74"/>
  <c r="I17" i="74"/>
  <c r="E17" i="74"/>
  <c r="D17" i="74"/>
  <c r="N16" i="74"/>
  <c r="K16" i="74"/>
  <c r="I16" i="74"/>
  <c r="E16" i="74"/>
  <c r="D16" i="74"/>
  <c r="N15" i="74"/>
  <c r="K15" i="74"/>
  <c r="I15" i="74"/>
  <c r="E15" i="74"/>
  <c r="D15" i="74"/>
  <c r="N14" i="74"/>
  <c r="K14" i="74"/>
  <c r="I14" i="74"/>
  <c r="E14" i="74"/>
  <c r="D14" i="74"/>
  <c r="V13" i="74"/>
  <c r="N13" i="74"/>
  <c r="K13" i="74"/>
  <c r="I13" i="74"/>
  <c r="E13" i="74"/>
  <c r="D13" i="74"/>
  <c r="N12" i="74"/>
  <c r="K12" i="74"/>
  <c r="I12" i="74"/>
  <c r="E12" i="74"/>
  <c r="D12" i="74"/>
  <c r="N11" i="74"/>
  <c r="K11" i="74"/>
  <c r="I11" i="74"/>
  <c r="E11" i="74"/>
  <c r="D11" i="74"/>
  <c r="N10" i="74"/>
  <c r="K10" i="74"/>
  <c r="I10" i="74"/>
  <c r="E10" i="74"/>
  <c r="D10" i="74"/>
  <c r="N9" i="74"/>
  <c r="K9" i="74"/>
  <c r="I9" i="74"/>
  <c r="E9" i="74"/>
  <c r="D9" i="74"/>
  <c r="N8" i="74"/>
  <c r="K8" i="74"/>
  <c r="I8" i="74"/>
  <c r="E8" i="74"/>
  <c r="D8" i="74"/>
  <c r="N7" i="74"/>
  <c r="K7" i="74"/>
  <c r="I7" i="74"/>
  <c r="E7" i="74"/>
  <c r="D7" i="74"/>
  <c r="N6" i="74"/>
  <c r="K6" i="74"/>
  <c r="I6" i="74"/>
  <c r="E6" i="74"/>
  <c r="D6" i="74"/>
  <c r="P56" i="73"/>
  <c r="O56" i="73"/>
  <c r="N56" i="73"/>
  <c r="M56" i="73"/>
  <c r="K56" i="73"/>
  <c r="I56" i="73"/>
  <c r="F56" i="73"/>
  <c r="E56" i="73"/>
  <c r="D56" i="73"/>
  <c r="A8" i="73"/>
  <c r="A9" i="73"/>
  <c r="A10" i="73"/>
  <c r="A11" i="73"/>
  <c r="A12" i="73"/>
  <c r="A13" i="73"/>
  <c r="A14" i="73"/>
  <c r="A15" i="73"/>
  <c r="A16" i="73"/>
  <c r="A17" i="73"/>
  <c r="A18" i="73"/>
  <c r="A19" i="73"/>
  <c r="A20" i="73"/>
  <c r="A21" i="73"/>
  <c r="A22" i="73"/>
  <c r="A23" i="73"/>
  <c r="A24" i="73"/>
  <c r="A25" i="73"/>
  <c r="A26" i="73"/>
  <c r="A27" i="73"/>
  <c r="A28" i="73"/>
  <c r="A29" i="73"/>
  <c r="A30" i="73"/>
  <c r="A31" i="73"/>
  <c r="A32" i="73"/>
  <c r="A33" i="73"/>
  <c r="A34" i="73"/>
  <c r="A35" i="73"/>
  <c r="A36" i="73"/>
  <c r="A37" i="73"/>
  <c r="A38" i="73"/>
  <c r="A39" i="73"/>
  <c r="A40" i="73"/>
  <c r="A41" i="73"/>
  <c r="A42" i="73"/>
  <c r="A43" i="73"/>
  <c r="A44" i="73"/>
  <c r="A45" i="73"/>
  <c r="A46" i="73"/>
  <c r="A47" i="73"/>
  <c r="A48" i="73"/>
  <c r="A49" i="73"/>
  <c r="A50" i="73"/>
  <c r="A51" i="73"/>
  <c r="A52" i="73"/>
  <c r="A53" i="73"/>
  <c r="A54" i="73"/>
  <c r="A55" i="73"/>
  <c r="A56" i="73"/>
  <c r="P55" i="73"/>
  <c r="O55" i="73"/>
  <c r="N55" i="73"/>
  <c r="M55" i="73"/>
  <c r="K55" i="73"/>
  <c r="I55" i="73"/>
  <c r="F55" i="73"/>
  <c r="E55" i="73"/>
  <c r="D55" i="73"/>
  <c r="P54" i="73"/>
  <c r="O54" i="73"/>
  <c r="N54" i="73"/>
  <c r="M54" i="73"/>
  <c r="K54" i="73"/>
  <c r="I54" i="73"/>
  <c r="F54" i="73"/>
  <c r="E54" i="73"/>
  <c r="D54" i="73"/>
  <c r="P53" i="73"/>
  <c r="O53" i="73"/>
  <c r="N53" i="73"/>
  <c r="M53" i="73"/>
  <c r="K53" i="73"/>
  <c r="I53" i="73"/>
  <c r="F53" i="73"/>
  <c r="E53" i="73"/>
  <c r="D53" i="73"/>
  <c r="P52" i="73"/>
  <c r="O52" i="73"/>
  <c r="N52" i="73"/>
  <c r="M52" i="73"/>
  <c r="K52" i="73"/>
  <c r="I52" i="73"/>
  <c r="F52" i="73"/>
  <c r="E52" i="73"/>
  <c r="D52" i="73"/>
  <c r="P51" i="73"/>
  <c r="O51" i="73"/>
  <c r="N51" i="73"/>
  <c r="M51" i="73"/>
  <c r="K51" i="73"/>
  <c r="I51" i="73"/>
  <c r="F51" i="73"/>
  <c r="E51" i="73"/>
  <c r="D51" i="73"/>
  <c r="P50" i="73"/>
  <c r="O50" i="73"/>
  <c r="N50" i="73"/>
  <c r="M50" i="73"/>
  <c r="K50" i="73"/>
  <c r="I50" i="73"/>
  <c r="F50" i="73"/>
  <c r="E50" i="73"/>
  <c r="D50" i="73"/>
  <c r="P49" i="73"/>
  <c r="O49" i="73"/>
  <c r="N49" i="73"/>
  <c r="M49" i="73"/>
  <c r="K49" i="73"/>
  <c r="I49" i="73"/>
  <c r="F49" i="73"/>
  <c r="E49" i="73"/>
  <c r="D49" i="73"/>
  <c r="P48" i="73"/>
  <c r="O48" i="73"/>
  <c r="N48" i="73"/>
  <c r="M48" i="73"/>
  <c r="K48" i="73"/>
  <c r="I48" i="73"/>
  <c r="F48" i="73"/>
  <c r="E48" i="73"/>
  <c r="D48" i="73"/>
  <c r="P47" i="73"/>
  <c r="O47" i="73"/>
  <c r="N47" i="73"/>
  <c r="M47" i="73"/>
  <c r="K47" i="73"/>
  <c r="I47" i="73"/>
  <c r="F47" i="73"/>
  <c r="E47" i="73"/>
  <c r="D47" i="73"/>
  <c r="P46" i="73"/>
  <c r="O46" i="73"/>
  <c r="N46" i="73"/>
  <c r="M46" i="73"/>
  <c r="K46" i="73"/>
  <c r="I46" i="73"/>
  <c r="F46" i="73"/>
  <c r="E46" i="73"/>
  <c r="D46" i="73"/>
  <c r="P45" i="73"/>
  <c r="O45" i="73"/>
  <c r="N45" i="73"/>
  <c r="M45" i="73"/>
  <c r="K45" i="73"/>
  <c r="I45" i="73"/>
  <c r="F45" i="73"/>
  <c r="E45" i="73"/>
  <c r="D45" i="73"/>
  <c r="P44" i="73"/>
  <c r="O44" i="73"/>
  <c r="N44" i="73"/>
  <c r="M44" i="73"/>
  <c r="K44" i="73"/>
  <c r="I44" i="73"/>
  <c r="F44" i="73"/>
  <c r="E44" i="73"/>
  <c r="D44" i="73"/>
  <c r="P43" i="73"/>
  <c r="O43" i="73"/>
  <c r="N43" i="73"/>
  <c r="M43" i="73"/>
  <c r="K43" i="73"/>
  <c r="I43" i="73"/>
  <c r="F43" i="73"/>
  <c r="E43" i="73"/>
  <c r="D43" i="73"/>
  <c r="P42" i="73"/>
  <c r="O42" i="73"/>
  <c r="N42" i="73"/>
  <c r="M42" i="73"/>
  <c r="K42" i="73"/>
  <c r="I42" i="73"/>
  <c r="F42" i="73"/>
  <c r="E42" i="73"/>
  <c r="D42" i="73"/>
  <c r="P41" i="73"/>
  <c r="O41" i="73"/>
  <c r="N41" i="73"/>
  <c r="M41" i="73"/>
  <c r="K41" i="73"/>
  <c r="I41" i="73"/>
  <c r="F41" i="73"/>
  <c r="E41" i="73"/>
  <c r="D41" i="73"/>
  <c r="P40" i="73"/>
  <c r="O40" i="73"/>
  <c r="N40" i="73"/>
  <c r="M40" i="73"/>
  <c r="K40" i="73"/>
  <c r="I40" i="73"/>
  <c r="F40" i="73"/>
  <c r="E40" i="73"/>
  <c r="D40" i="73"/>
  <c r="P39" i="73"/>
  <c r="O39" i="73"/>
  <c r="N39" i="73"/>
  <c r="M39" i="73"/>
  <c r="K39" i="73"/>
  <c r="I39" i="73"/>
  <c r="F39" i="73"/>
  <c r="E39" i="73"/>
  <c r="D39" i="73"/>
  <c r="P38" i="73"/>
  <c r="O38" i="73"/>
  <c r="N38" i="73"/>
  <c r="M38" i="73"/>
  <c r="K38" i="73"/>
  <c r="I38" i="73"/>
  <c r="F38" i="73"/>
  <c r="E38" i="73"/>
  <c r="D38" i="73"/>
  <c r="P37" i="73"/>
  <c r="O37" i="73"/>
  <c r="N37" i="73"/>
  <c r="M37" i="73"/>
  <c r="K37" i="73"/>
  <c r="I37" i="73"/>
  <c r="F37" i="73"/>
  <c r="E37" i="73"/>
  <c r="D37" i="73"/>
  <c r="P36" i="73"/>
  <c r="O36" i="73"/>
  <c r="N36" i="73"/>
  <c r="M36" i="73"/>
  <c r="K36" i="73"/>
  <c r="I36" i="73"/>
  <c r="F36" i="73"/>
  <c r="E36" i="73"/>
  <c r="D36" i="73"/>
  <c r="N35" i="73"/>
  <c r="M35" i="73"/>
  <c r="K35" i="73"/>
  <c r="I35" i="73"/>
  <c r="F35" i="73"/>
  <c r="E35" i="73"/>
  <c r="D35" i="73"/>
  <c r="N34" i="73"/>
  <c r="M34" i="73"/>
  <c r="K34" i="73"/>
  <c r="I34" i="73"/>
  <c r="F34" i="73"/>
  <c r="E34" i="73"/>
  <c r="D34" i="73"/>
  <c r="N33" i="73"/>
  <c r="M33" i="73"/>
  <c r="K33" i="73"/>
  <c r="I33" i="73"/>
  <c r="F33" i="73"/>
  <c r="E33" i="73"/>
  <c r="D33" i="73"/>
  <c r="N32" i="73"/>
  <c r="M32" i="73"/>
  <c r="K32" i="73"/>
  <c r="I32" i="73"/>
  <c r="F32" i="73"/>
  <c r="E32" i="73"/>
  <c r="D32" i="73"/>
  <c r="N31" i="73"/>
  <c r="M31" i="73"/>
  <c r="K31" i="73"/>
  <c r="I31" i="73"/>
  <c r="F31" i="73"/>
  <c r="E31" i="73"/>
  <c r="D31" i="73"/>
  <c r="N30" i="73"/>
  <c r="M30" i="73"/>
  <c r="K30" i="73"/>
  <c r="I30" i="73"/>
  <c r="F30" i="73"/>
  <c r="E30" i="73"/>
  <c r="D30" i="73"/>
  <c r="N29" i="73"/>
  <c r="M29" i="73"/>
  <c r="K29" i="73"/>
  <c r="I29" i="73"/>
  <c r="F29" i="73"/>
  <c r="E29" i="73"/>
  <c r="D29" i="73"/>
  <c r="N28" i="73"/>
  <c r="M28" i="73"/>
  <c r="K28" i="73"/>
  <c r="I28" i="73"/>
  <c r="F28" i="73"/>
  <c r="E28" i="73"/>
  <c r="D28" i="73"/>
  <c r="N27" i="73"/>
  <c r="M27" i="73"/>
  <c r="K27" i="73"/>
  <c r="I27" i="73"/>
  <c r="F27" i="73"/>
  <c r="E27" i="73"/>
  <c r="D27" i="73"/>
  <c r="N26" i="73"/>
  <c r="M26" i="73"/>
  <c r="K26" i="73"/>
  <c r="I26" i="73"/>
  <c r="F26" i="73"/>
  <c r="E26" i="73"/>
  <c r="D26" i="73"/>
  <c r="N25" i="73"/>
  <c r="M25" i="73"/>
  <c r="K25" i="73"/>
  <c r="I25" i="73"/>
  <c r="F25" i="73"/>
  <c r="E25" i="73"/>
  <c r="D25" i="73"/>
  <c r="N24" i="73"/>
  <c r="M24" i="73"/>
  <c r="K24" i="73"/>
  <c r="I24" i="73"/>
  <c r="F24" i="73"/>
  <c r="E24" i="73"/>
  <c r="D24" i="73"/>
  <c r="N23" i="73"/>
  <c r="M23" i="73"/>
  <c r="K23" i="73"/>
  <c r="I23" i="73"/>
  <c r="F23" i="73"/>
  <c r="E23" i="73"/>
  <c r="D23" i="73"/>
  <c r="N22" i="73"/>
  <c r="M22" i="73"/>
  <c r="K22" i="73"/>
  <c r="I22" i="73"/>
  <c r="F22" i="73"/>
  <c r="E22" i="73"/>
  <c r="D22" i="73"/>
  <c r="N21" i="73"/>
  <c r="M21" i="73"/>
  <c r="K21" i="73"/>
  <c r="I21" i="73"/>
  <c r="F21" i="73"/>
  <c r="E21" i="73"/>
  <c r="D21" i="73"/>
  <c r="N20" i="73"/>
  <c r="K20" i="73"/>
  <c r="I20" i="73"/>
  <c r="E20" i="73"/>
  <c r="D20" i="73"/>
  <c r="N19" i="73"/>
  <c r="K19" i="73"/>
  <c r="I19" i="73"/>
  <c r="E19" i="73"/>
  <c r="D19" i="73"/>
  <c r="N18" i="73"/>
  <c r="K18" i="73"/>
  <c r="I18" i="73"/>
  <c r="E18" i="73"/>
  <c r="D18" i="73"/>
  <c r="N17" i="73"/>
  <c r="K17" i="73"/>
  <c r="I17" i="73"/>
  <c r="E17" i="73"/>
  <c r="D17" i="73"/>
  <c r="N16" i="73"/>
  <c r="K16" i="73"/>
  <c r="I16" i="73"/>
  <c r="E16" i="73"/>
  <c r="D16" i="73"/>
  <c r="N15" i="73"/>
  <c r="K15" i="73"/>
  <c r="I15" i="73"/>
  <c r="E15" i="73"/>
  <c r="D15" i="73"/>
  <c r="N14" i="73"/>
  <c r="K14" i="73"/>
  <c r="I14" i="73"/>
  <c r="E14" i="73"/>
  <c r="D14" i="73"/>
  <c r="V13" i="73"/>
  <c r="N13" i="73"/>
  <c r="K13" i="73"/>
  <c r="E20" i="19"/>
  <c r="I13" i="73"/>
  <c r="E13" i="73"/>
  <c r="J20" i="19"/>
  <c r="D13" i="73"/>
  <c r="N12" i="73"/>
  <c r="K12" i="73"/>
  <c r="I12" i="73"/>
  <c r="E12" i="73"/>
  <c r="D12" i="73"/>
  <c r="N11" i="73"/>
  <c r="K11" i="73"/>
  <c r="I11" i="73"/>
  <c r="E11" i="73"/>
  <c r="D11" i="73"/>
  <c r="N10" i="73"/>
  <c r="K10" i="73"/>
  <c r="I10" i="73"/>
  <c r="E10" i="73"/>
  <c r="D10" i="73"/>
  <c r="N9" i="73"/>
  <c r="K9" i="73"/>
  <c r="I9" i="73"/>
  <c r="E9" i="73"/>
  <c r="D9" i="73"/>
  <c r="N8" i="73"/>
  <c r="K8" i="73"/>
  <c r="I8" i="73"/>
  <c r="E8" i="73"/>
  <c r="D8" i="73"/>
  <c r="N7" i="73"/>
  <c r="K7" i="73"/>
  <c r="I7" i="73"/>
  <c r="E7" i="73"/>
  <c r="D7" i="73"/>
  <c r="N6" i="73"/>
  <c r="K6" i="73"/>
  <c r="I6" i="73"/>
  <c r="E6" i="73"/>
  <c r="D6" i="73"/>
  <c r="P56" i="72"/>
  <c r="O56" i="72"/>
  <c r="N56" i="72"/>
  <c r="M56" i="72"/>
  <c r="K56" i="72"/>
  <c r="I56" i="72"/>
  <c r="F56" i="72"/>
  <c r="E56" i="72"/>
  <c r="D56" i="72"/>
  <c r="A8" i="72"/>
  <c r="A9" i="72"/>
  <c r="A10" i="72"/>
  <c r="A11" i="72"/>
  <c r="A12" i="72"/>
  <c r="A13" i="72"/>
  <c r="A14" i="72"/>
  <c r="A15" i="72"/>
  <c r="A16" i="72"/>
  <c r="A17" i="72"/>
  <c r="A18" i="72"/>
  <c r="A19" i="72"/>
  <c r="A20" i="72"/>
  <c r="A21" i="72"/>
  <c r="A22" i="72"/>
  <c r="A23" i="72"/>
  <c r="A24" i="72"/>
  <c r="A25" i="72"/>
  <c r="A26" i="72"/>
  <c r="A27" i="72"/>
  <c r="A28" i="72"/>
  <c r="A29" i="72"/>
  <c r="A30" i="72"/>
  <c r="A31" i="72"/>
  <c r="A32" i="72"/>
  <c r="A33" i="72"/>
  <c r="A34" i="72"/>
  <c r="A35" i="72"/>
  <c r="A36" i="72"/>
  <c r="A37" i="72"/>
  <c r="A38" i="72"/>
  <c r="A39" i="72"/>
  <c r="A40" i="72"/>
  <c r="A41" i="72"/>
  <c r="A42" i="72"/>
  <c r="A43" i="72"/>
  <c r="A44" i="72"/>
  <c r="A45" i="72"/>
  <c r="A46" i="72"/>
  <c r="A47" i="72"/>
  <c r="A48" i="72"/>
  <c r="A49" i="72"/>
  <c r="A50" i="72"/>
  <c r="A51" i="72"/>
  <c r="A52" i="72"/>
  <c r="A53" i="72"/>
  <c r="A54" i="72"/>
  <c r="A55" i="72"/>
  <c r="A56" i="72"/>
  <c r="P55" i="72"/>
  <c r="O55" i="72"/>
  <c r="N55" i="72"/>
  <c r="M55" i="72"/>
  <c r="K55" i="72"/>
  <c r="I55" i="72"/>
  <c r="F55" i="72"/>
  <c r="E55" i="72"/>
  <c r="D55" i="72"/>
  <c r="P54" i="72"/>
  <c r="O54" i="72"/>
  <c r="N54" i="72"/>
  <c r="M54" i="72"/>
  <c r="K54" i="72"/>
  <c r="I54" i="72"/>
  <c r="F54" i="72"/>
  <c r="E54" i="72"/>
  <c r="D54" i="72"/>
  <c r="P53" i="72"/>
  <c r="O53" i="72"/>
  <c r="N53" i="72"/>
  <c r="M53" i="72"/>
  <c r="K53" i="72"/>
  <c r="I53" i="72"/>
  <c r="F53" i="72"/>
  <c r="E53" i="72"/>
  <c r="D53" i="72"/>
  <c r="P52" i="72"/>
  <c r="O52" i="72"/>
  <c r="N52" i="72"/>
  <c r="M52" i="72"/>
  <c r="K52" i="72"/>
  <c r="I52" i="72"/>
  <c r="F52" i="72"/>
  <c r="E52" i="72"/>
  <c r="D52" i="72"/>
  <c r="P51" i="72"/>
  <c r="O51" i="72"/>
  <c r="N51" i="72"/>
  <c r="M51" i="72"/>
  <c r="K51" i="72"/>
  <c r="I51" i="72"/>
  <c r="F51" i="72"/>
  <c r="E51" i="72"/>
  <c r="D51" i="72"/>
  <c r="P50" i="72"/>
  <c r="O50" i="72"/>
  <c r="N50" i="72"/>
  <c r="M50" i="72"/>
  <c r="K50" i="72"/>
  <c r="I50" i="72"/>
  <c r="F50" i="72"/>
  <c r="E50" i="72"/>
  <c r="D50" i="72"/>
  <c r="P49" i="72"/>
  <c r="O49" i="72"/>
  <c r="N49" i="72"/>
  <c r="M49" i="72"/>
  <c r="K49" i="72"/>
  <c r="I49" i="72"/>
  <c r="F49" i="72"/>
  <c r="E49" i="72"/>
  <c r="D49" i="72"/>
  <c r="P48" i="72"/>
  <c r="O48" i="72"/>
  <c r="N48" i="72"/>
  <c r="M48" i="72"/>
  <c r="K48" i="72"/>
  <c r="I48" i="72"/>
  <c r="F48" i="72"/>
  <c r="E48" i="72"/>
  <c r="D48" i="72"/>
  <c r="P47" i="72"/>
  <c r="O47" i="72"/>
  <c r="N47" i="72"/>
  <c r="M47" i="72"/>
  <c r="K47" i="72"/>
  <c r="I47" i="72"/>
  <c r="F47" i="72"/>
  <c r="E47" i="72"/>
  <c r="D47" i="72"/>
  <c r="P46" i="72"/>
  <c r="O46" i="72"/>
  <c r="N46" i="72"/>
  <c r="M46" i="72"/>
  <c r="K46" i="72"/>
  <c r="I46" i="72"/>
  <c r="F46" i="72"/>
  <c r="E46" i="72"/>
  <c r="D46" i="72"/>
  <c r="P45" i="72"/>
  <c r="O45" i="72"/>
  <c r="N45" i="72"/>
  <c r="M45" i="72"/>
  <c r="K45" i="72"/>
  <c r="I45" i="72"/>
  <c r="F45" i="72"/>
  <c r="E45" i="72"/>
  <c r="D45" i="72"/>
  <c r="P44" i="72"/>
  <c r="O44" i="72"/>
  <c r="N44" i="72"/>
  <c r="M44" i="72"/>
  <c r="K44" i="72"/>
  <c r="I44" i="72"/>
  <c r="F44" i="72"/>
  <c r="E44" i="72"/>
  <c r="D44" i="72"/>
  <c r="P43" i="72"/>
  <c r="O43" i="72"/>
  <c r="N43" i="72"/>
  <c r="M43" i="72"/>
  <c r="K43" i="72"/>
  <c r="I43" i="72"/>
  <c r="F43" i="72"/>
  <c r="E43" i="72"/>
  <c r="D43" i="72"/>
  <c r="P42" i="72"/>
  <c r="O42" i="72"/>
  <c r="N42" i="72"/>
  <c r="M42" i="72"/>
  <c r="K42" i="72"/>
  <c r="I42" i="72"/>
  <c r="F42" i="72"/>
  <c r="E42" i="72"/>
  <c r="D42" i="72"/>
  <c r="P41" i="72"/>
  <c r="O41" i="72"/>
  <c r="N41" i="72"/>
  <c r="M41" i="72"/>
  <c r="K41" i="72"/>
  <c r="I41" i="72"/>
  <c r="F41" i="72"/>
  <c r="E41" i="72"/>
  <c r="D41" i="72"/>
  <c r="P40" i="72"/>
  <c r="O40" i="72"/>
  <c r="N40" i="72"/>
  <c r="M40" i="72"/>
  <c r="K40" i="72"/>
  <c r="I40" i="72"/>
  <c r="F40" i="72"/>
  <c r="E40" i="72"/>
  <c r="D40" i="72"/>
  <c r="P39" i="72"/>
  <c r="O39" i="72"/>
  <c r="N39" i="72"/>
  <c r="M39" i="72"/>
  <c r="K39" i="72"/>
  <c r="I39" i="72"/>
  <c r="F39" i="72"/>
  <c r="E39" i="72"/>
  <c r="D39" i="72"/>
  <c r="P38" i="72"/>
  <c r="O38" i="72"/>
  <c r="N38" i="72"/>
  <c r="M38" i="72"/>
  <c r="K38" i="72"/>
  <c r="I38" i="72"/>
  <c r="F38" i="72"/>
  <c r="E38" i="72"/>
  <c r="D38" i="72"/>
  <c r="P37" i="72"/>
  <c r="O37" i="72"/>
  <c r="N37" i="72"/>
  <c r="M37" i="72"/>
  <c r="K37" i="72"/>
  <c r="I37" i="72"/>
  <c r="F37" i="72"/>
  <c r="E37" i="72"/>
  <c r="D37" i="72"/>
  <c r="P36" i="72"/>
  <c r="O36" i="72"/>
  <c r="N36" i="72"/>
  <c r="M36" i="72"/>
  <c r="K36" i="72"/>
  <c r="I36" i="72"/>
  <c r="F36" i="72"/>
  <c r="E36" i="72"/>
  <c r="D36" i="72"/>
  <c r="N35" i="72"/>
  <c r="M35" i="72"/>
  <c r="K35" i="72"/>
  <c r="I35" i="72"/>
  <c r="F35" i="72"/>
  <c r="E35" i="72"/>
  <c r="D35" i="72"/>
  <c r="N34" i="72"/>
  <c r="M34" i="72"/>
  <c r="K34" i="72"/>
  <c r="I34" i="72"/>
  <c r="F34" i="72"/>
  <c r="E34" i="72"/>
  <c r="D34" i="72"/>
  <c r="N33" i="72"/>
  <c r="M33" i="72"/>
  <c r="K33" i="72"/>
  <c r="I33" i="72"/>
  <c r="F33" i="72"/>
  <c r="E33" i="72"/>
  <c r="D33" i="72"/>
  <c r="N32" i="72"/>
  <c r="M32" i="72"/>
  <c r="K32" i="72"/>
  <c r="I32" i="72"/>
  <c r="F32" i="72"/>
  <c r="E32" i="72"/>
  <c r="D32" i="72"/>
  <c r="N31" i="72"/>
  <c r="M31" i="72"/>
  <c r="K31" i="72"/>
  <c r="I31" i="72"/>
  <c r="F31" i="72"/>
  <c r="E31" i="72"/>
  <c r="D31" i="72"/>
  <c r="N30" i="72"/>
  <c r="M30" i="72"/>
  <c r="K30" i="72"/>
  <c r="I30" i="72"/>
  <c r="F30" i="72"/>
  <c r="E30" i="72"/>
  <c r="D30" i="72"/>
  <c r="N29" i="72"/>
  <c r="M29" i="72"/>
  <c r="K29" i="72"/>
  <c r="I29" i="72"/>
  <c r="F29" i="72"/>
  <c r="E29" i="72"/>
  <c r="D29" i="72"/>
  <c r="N28" i="72"/>
  <c r="M28" i="72"/>
  <c r="K28" i="72"/>
  <c r="I28" i="72"/>
  <c r="F28" i="72"/>
  <c r="E28" i="72"/>
  <c r="D28" i="72"/>
  <c r="N27" i="72"/>
  <c r="M27" i="72"/>
  <c r="K27" i="72"/>
  <c r="I27" i="72"/>
  <c r="F27" i="72"/>
  <c r="E27" i="72"/>
  <c r="D27" i="72"/>
  <c r="N26" i="72"/>
  <c r="M26" i="72"/>
  <c r="K26" i="72"/>
  <c r="I26" i="72"/>
  <c r="F26" i="72"/>
  <c r="E26" i="72"/>
  <c r="D26" i="72"/>
  <c r="N25" i="72"/>
  <c r="M25" i="72"/>
  <c r="K25" i="72"/>
  <c r="I25" i="72"/>
  <c r="F25" i="72"/>
  <c r="E25" i="72"/>
  <c r="D25" i="72"/>
  <c r="N24" i="72"/>
  <c r="M24" i="72"/>
  <c r="K24" i="72"/>
  <c r="I24" i="72"/>
  <c r="F24" i="72"/>
  <c r="E24" i="72"/>
  <c r="D24" i="72"/>
  <c r="N23" i="72"/>
  <c r="M23" i="72"/>
  <c r="K23" i="72"/>
  <c r="I23" i="72"/>
  <c r="F23" i="72"/>
  <c r="E23" i="72"/>
  <c r="D23" i="72"/>
  <c r="N22" i="72"/>
  <c r="M22" i="72"/>
  <c r="K22" i="72"/>
  <c r="I22" i="72"/>
  <c r="F22" i="72"/>
  <c r="E22" i="72"/>
  <c r="D22" i="72"/>
  <c r="N21" i="72"/>
  <c r="M21" i="72"/>
  <c r="K21" i="72"/>
  <c r="I21" i="72"/>
  <c r="F21" i="72"/>
  <c r="E21" i="72"/>
  <c r="D21" i="72"/>
  <c r="N20" i="72"/>
  <c r="M20" i="72"/>
  <c r="K20" i="72"/>
  <c r="I20" i="72"/>
  <c r="F20" i="72"/>
  <c r="E20" i="72"/>
  <c r="D20" i="72"/>
  <c r="N19" i="72"/>
  <c r="G19" i="72"/>
  <c r="K19" i="72"/>
  <c r="E22" i="19"/>
  <c r="I19" i="72"/>
  <c r="F19" i="72"/>
  <c r="E19" i="72"/>
  <c r="J22" i="19"/>
  <c r="D19" i="72"/>
  <c r="N18" i="72"/>
  <c r="K18" i="72"/>
  <c r="I18" i="72"/>
  <c r="E18" i="72"/>
  <c r="D18" i="72"/>
  <c r="N17" i="72"/>
  <c r="K17" i="72"/>
  <c r="I17" i="72"/>
  <c r="E17" i="72"/>
  <c r="D17" i="72"/>
  <c r="N16" i="72"/>
  <c r="K16" i="72"/>
  <c r="I16" i="72"/>
  <c r="E16" i="72"/>
  <c r="D16" i="72"/>
  <c r="N15" i="72"/>
  <c r="K15" i="72"/>
  <c r="I15" i="72"/>
  <c r="E15" i="72"/>
  <c r="D15" i="72"/>
  <c r="N14" i="72"/>
  <c r="K14" i="72"/>
  <c r="I14" i="72"/>
  <c r="E14" i="72"/>
  <c r="D14" i="72"/>
  <c r="V13" i="72"/>
  <c r="N13" i="72"/>
  <c r="K13" i="72"/>
  <c r="I13" i="72"/>
  <c r="E13" i="72"/>
  <c r="D13" i="72"/>
  <c r="N12" i="72"/>
  <c r="K12" i="72"/>
  <c r="I12" i="72"/>
  <c r="E12" i="72"/>
  <c r="D12" i="72"/>
  <c r="N11" i="72"/>
  <c r="K11" i="72"/>
  <c r="I11" i="72"/>
  <c r="E11" i="72"/>
  <c r="D11" i="72"/>
  <c r="N10" i="72"/>
  <c r="K10" i="72"/>
  <c r="I10" i="72"/>
  <c r="E10" i="72"/>
  <c r="D10" i="72"/>
  <c r="N9" i="72"/>
  <c r="K9" i="72"/>
  <c r="I9" i="72"/>
  <c r="E9" i="72"/>
  <c r="D9" i="72"/>
  <c r="N8" i="72"/>
  <c r="K8" i="72"/>
  <c r="I8" i="72"/>
  <c r="E8" i="72"/>
  <c r="D8" i="72"/>
  <c r="N7" i="72"/>
  <c r="K7" i="72"/>
  <c r="I7" i="72"/>
  <c r="E7" i="72"/>
  <c r="D7" i="72"/>
  <c r="N6" i="72"/>
  <c r="K6" i="72"/>
  <c r="I6" i="72"/>
  <c r="E6" i="72"/>
  <c r="D6" i="72"/>
  <c r="P56" i="71"/>
  <c r="O56" i="71"/>
  <c r="N56" i="71"/>
  <c r="M56" i="71"/>
  <c r="K56" i="71"/>
  <c r="I56" i="71"/>
  <c r="F56" i="71"/>
  <c r="E56" i="71"/>
  <c r="D56" i="71"/>
  <c r="A8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45" i="71"/>
  <c r="A46" i="71"/>
  <c r="A47" i="71"/>
  <c r="A48" i="71"/>
  <c r="A49" i="71"/>
  <c r="A50" i="71"/>
  <c r="A51" i="71"/>
  <c r="A52" i="71"/>
  <c r="A53" i="71"/>
  <c r="A54" i="71"/>
  <c r="A55" i="71"/>
  <c r="A56" i="71"/>
  <c r="P55" i="71"/>
  <c r="O55" i="71"/>
  <c r="N55" i="71"/>
  <c r="M55" i="71"/>
  <c r="K55" i="71"/>
  <c r="I55" i="71"/>
  <c r="F55" i="71"/>
  <c r="E55" i="71"/>
  <c r="D55" i="71"/>
  <c r="P54" i="71"/>
  <c r="O54" i="71"/>
  <c r="N54" i="71"/>
  <c r="M54" i="71"/>
  <c r="K54" i="71"/>
  <c r="I54" i="71"/>
  <c r="F54" i="71"/>
  <c r="E54" i="71"/>
  <c r="D54" i="71"/>
  <c r="P53" i="71"/>
  <c r="O53" i="71"/>
  <c r="N53" i="71"/>
  <c r="M53" i="71"/>
  <c r="K53" i="71"/>
  <c r="I53" i="71"/>
  <c r="F53" i="71"/>
  <c r="E53" i="71"/>
  <c r="D53" i="71"/>
  <c r="P52" i="71"/>
  <c r="O52" i="71"/>
  <c r="N52" i="71"/>
  <c r="M52" i="71"/>
  <c r="K52" i="71"/>
  <c r="I52" i="71"/>
  <c r="F52" i="71"/>
  <c r="E52" i="71"/>
  <c r="D52" i="71"/>
  <c r="P51" i="71"/>
  <c r="O51" i="71"/>
  <c r="N51" i="71"/>
  <c r="M51" i="71"/>
  <c r="K51" i="71"/>
  <c r="I51" i="71"/>
  <c r="F51" i="71"/>
  <c r="E51" i="71"/>
  <c r="D51" i="71"/>
  <c r="P50" i="71"/>
  <c r="O50" i="71"/>
  <c r="N50" i="71"/>
  <c r="M50" i="71"/>
  <c r="K50" i="71"/>
  <c r="I50" i="71"/>
  <c r="F50" i="71"/>
  <c r="E50" i="71"/>
  <c r="D50" i="71"/>
  <c r="P49" i="71"/>
  <c r="O49" i="71"/>
  <c r="N49" i="71"/>
  <c r="M49" i="71"/>
  <c r="K49" i="71"/>
  <c r="I49" i="71"/>
  <c r="F49" i="71"/>
  <c r="E49" i="71"/>
  <c r="D49" i="71"/>
  <c r="P48" i="71"/>
  <c r="O48" i="71"/>
  <c r="N48" i="71"/>
  <c r="M48" i="71"/>
  <c r="K48" i="71"/>
  <c r="I48" i="71"/>
  <c r="F48" i="71"/>
  <c r="E48" i="71"/>
  <c r="D48" i="71"/>
  <c r="P47" i="71"/>
  <c r="O47" i="71"/>
  <c r="N47" i="71"/>
  <c r="M47" i="71"/>
  <c r="K47" i="71"/>
  <c r="I47" i="71"/>
  <c r="F47" i="71"/>
  <c r="E47" i="71"/>
  <c r="D47" i="71"/>
  <c r="P46" i="71"/>
  <c r="O46" i="71"/>
  <c r="N46" i="71"/>
  <c r="M46" i="71"/>
  <c r="K46" i="71"/>
  <c r="I46" i="71"/>
  <c r="F46" i="71"/>
  <c r="E46" i="71"/>
  <c r="D46" i="71"/>
  <c r="P45" i="71"/>
  <c r="O45" i="71"/>
  <c r="N45" i="71"/>
  <c r="M45" i="71"/>
  <c r="K45" i="71"/>
  <c r="I45" i="71"/>
  <c r="F45" i="71"/>
  <c r="E45" i="71"/>
  <c r="D45" i="71"/>
  <c r="P44" i="71"/>
  <c r="O44" i="71"/>
  <c r="N44" i="71"/>
  <c r="M44" i="71"/>
  <c r="K44" i="71"/>
  <c r="I44" i="71"/>
  <c r="F44" i="71"/>
  <c r="E44" i="71"/>
  <c r="D44" i="71"/>
  <c r="P43" i="71"/>
  <c r="O43" i="71"/>
  <c r="N43" i="71"/>
  <c r="M43" i="71"/>
  <c r="K43" i="71"/>
  <c r="I43" i="71"/>
  <c r="F43" i="71"/>
  <c r="E43" i="71"/>
  <c r="D43" i="71"/>
  <c r="P42" i="71"/>
  <c r="O42" i="71"/>
  <c r="N42" i="71"/>
  <c r="M42" i="71"/>
  <c r="K42" i="71"/>
  <c r="I42" i="71"/>
  <c r="F42" i="71"/>
  <c r="E42" i="71"/>
  <c r="D42" i="71"/>
  <c r="P41" i="71"/>
  <c r="O41" i="71"/>
  <c r="N41" i="71"/>
  <c r="M41" i="71"/>
  <c r="K41" i="71"/>
  <c r="I41" i="71"/>
  <c r="F41" i="71"/>
  <c r="E41" i="71"/>
  <c r="D41" i="71"/>
  <c r="P40" i="71"/>
  <c r="O40" i="71"/>
  <c r="N40" i="71"/>
  <c r="M40" i="71"/>
  <c r="K40" i="71"/>
  <c r="I40" i="71"/>
  <c r="F40" i="71"/>
  <c r="E40" i="71"/>
  <c r="D40" i="71"/>
  <c r="P39" i="71"/>
  <c r="O39" i="71"/>
  <c r="N39" i="71"/>
  <c r="M39" i="71"/>
  <c r="K39" i="71"/>
  <c r="I39" i="71"/>
  <c r="F39" i="71"/>
  <c r="E39" i="71"/>
  <c r="D39" i="71"/>
  <c r="P38" i="71"/>
  <c r="O38" i="71"/>
  <c r="N38" i="71"/>
  <c r="M38" i="71"/>
  <c r="K38" i="71"/>
  <c r="I38" i="71"/>
  <c r="F38" i="71"/>
  <c r="E38" i="71"/>
  <c r="D38" i="71"/>
  <c r="P37" i="71"/>
  <c r="O37" i="71"/>
  <c r="N37" i="71"/>
  <c r="M37" i="71"/>
  <c r="K37" i="71"/>
  <c r="I37" i="71"/>
  <c r="F37" i="71"/>
  <c r="E37" i="71"/>
  <c r="D37" i="71"/>
  <c r="P36" i="71"/>
  <c r="O36" i="71"/>
  <c r="N36" i="71"/>
  <c r="M36" i="71"/>
  <c r="K36" i="71"/>
  <c r="I36" i="71"/>
  <c r="F36" i="71"/>
  <c r="E36" i="71"/>
  <c r="D36" i="71"/>
  <c r="N35" i="71"/>
  <c r="M35" i="71"/>
  <c r="K35" i="71"/>
  <c r="I35" i="71"/>
  <c r="F35" i="71"/>
  <c r="E35" i="71"/>
  <c r="D35" i="71"/>
  <c r="N34" i="71"/>
  <c r="M34" i="71"/>
  <c r="K34" i="71"/>
  <c r="I34" i="71"/>
  <c r="F34" i="71"/>
  <c r="E34" i="71"/>
  <c r="D34" i="71"/>
  <c r="N33" i="71"/>
  <c r="M33" i="71"/>
  <c r="K33" i="71"/>
  <c r="I33" i="71"/>
  <c r="F33" i="71"/>
  <c r="E33" i="71"/>
  <c r="D33" i="71"/>
  <c r="N32" i="71"/>
  <c r="M32" i="71"/>
  <c r="K32" i="71"/>
  <c r="I32" i="71"/>
  <c r="F32" i="71"/>
  <c r="E32" i="71"/>
  <c r="D32" i="71"/>
  <c r="N31" i="71"/>
  <c r="M31" i="71"/>
  <c r="K31" i="71"/>
  <c r="I31" i="71"/>
  <c r="F31" i="71"/>
  <c r="E31" i="71"/>
  <c r="D31" i="71"/>
  <c r="N30" i="71"/>
  <c r="M30" i="71"/>
  <c r="K30" i="71"/>
  <c r="I30" i="71"/>
  <c r="F30" i="71"/>
  <c r="E30" i="71"/>
  <c r="D30" i="71"/>
  <c r="N29" i="71"/>
  <c r="M29" i="71"/>
  <c r="K29" i="71"/>
  <c r="I29" i="71"/>
  <c r="F29" i="71"/>
  <c r="E29" i="71"/>
  <c r="D29" i="71"/>
  <c r="N28" i="71"/>
  <c r="M28" i="71"/>
  <c r="K28" i="71"/>
  <c r="I28" i="71"/>
  <c r="F28" i="71"/>
  <c r="E28" i="71"/>
  <c r="D28" i="71"/>
  <c r="N27" i="71"/>
  <c r="M27" i="71"/>
  <c r="K27" i="71"/>
  <c r="I27" i="71"/>
  <c r="F27" i="71"/>
  <c r="E27" i="71"/>
  <c r="D27" i="71"/>
  <c r="N26" i="71"/>
  <c r="M26" i="71"/>
  <c r="K26" i="71"/>
  <c r="I26" i="71"/>
  <c r="F26" i="71"/>
  <c r="E26" i="71"/>
  <c r="D26" i="71"/>
  <c r="N25" i="71"/>
  <c r="M25" i="71"/>
  <c r="K25" i="71"/>
  <c r="I25" i="71"/>
  <c r="F25" i="71"/>
  <c r="E25" i="71"/>
  <c r="D25" i="71"/>
  <c r="N24" i="71"/>
  <c r="M24" i="71"/>
  <c r="K24" i="71"/>
  <c r="I24" i="71"/>
  <c r="F24" i="71"/>
  <c r="E24" i="71"/>
  <c r="D24" i="71"/>
  <c r="N23" i="71"/>
  <c r="M23" i="71"/>
  <c r="K23" i="71"/>
  <c r="I23" i="71"/>
  <c r="F23" i="71"/>
  <c r="E23" i="71"/>
  <c r="D23" i="71"/>
  <c r="N22" i="71"/>
  <c r="M22" i="71"/>
  <c r="K22" i="71"/>
  <c r="I22" i="71"/>
  <c r="F22" i="71"/>
  <c r="E22" i="71"/>
  <c r="D22" i="71"/>
  <c r="N21" i="71"/>
  <c r="M21" i="71"/>
  <c r="K21" i="71"/>
  <c r="I21" i="71"/>
  <c r="F21" i="71"/>
  <c r="E21" i="71"/>
  <c r="D21" i="71"/>
  <c r="N20" i="71"/>
  <c r="M20" i="71"/>
  <c r="K20" i="71"/>
  <c r="I20" i="71"/>
  <c r="F20" i="71"/>
  <c r="E20" i="71"/>
  <c r="D20" i="71"/>
  <c r="N19" i="71"/>
  <c r="K19" i="71"/>
  <c r="I19" i="71"/>
  <c r="E19" i="71"/>
  <c r="D19" i="71"/>
  <c r="N18" i="71"/>
  <c r="K18" i="71"/>
  <c r="I18" i="71"/>
  <c r="E18" i="71"/>
  <c r="D18" i="71"/>
  <c r="N17" i="71"/>
  <c r="K17" i="71"/>
  <c r="I17" i="71"/>
  <c r="E17" i="71"/>
  <c r="D17" i="71"/>
  <c r="N16" i="71"/>
  <c r="K16" i="71"/>
  <c r="I16" i="71"/>
  <c r="E16" i="71"/>
  <c r="D16" i="71"/>
  <c r="N15" i="71"/>
  <c r="K15" i="71"/>
  <c r="I15" i="71"/>
  <c r="E15" i="71"/>
  <c r="D15" i="71"/>
  <c r="N14" i="71"/>
  <c r="K14" i="71"/>
  <c r="I14" i="71"/>
  <c r="E14" i="71"/>
  <c r="D14" i="71"/>
  <c r="V13" i="71"/>
  <c r="N13" i="71"/>
  <c r="K13" i="71"/>
  <c r="I13" i="71"/>
  <c r="E13" i="71"/>
  <c r="D13" i="71"/>
  <c r="N12" i="71"/>
  <c r="K12" i="71"/>
  <c r="I12" i="71"/>
  <c r="E12" i="71"/>
  <c r="D12" i="71"/>
  <c r="N11" i="71"/>
  <c r="K11" i="71"/>
  <c r="I11" i="71"/>
  <c r="E11" i="71"/>
  <c r="D11" i="71"/>
  <c r="N10" i="71"/>
  <c r="K10" i="71"/>
  <c r="I10" i="71"/>
  <c r="E10" i="71"/>
  <c r="D10" i="71"/>
  <c r="N9" i="71"/>
  <c r="K9" i="71"/>
  <c r="I9" i="71"/>
  <c r="E9" i="71"/>
  <c r="D9" i="71"/>
  <c r="N8" i="71"/>
  <c r="K8" i="71"/>
  <c r="I8" i="71"/>
  <c r="E8" i="71"/>
  <c r="D8" i="71"/>
  <c r="N7" i="71"/>
  <c r="K7" i="71"/>
  <c r="I7" i="71"/>
  <c r="E7" i="71"/>
  <c r="D7" i="71"/>
  <c r="N6" i="71"/>
  <c r="K6" i="71"/>
  <c r="I6" i="71"/>
  <c r="E6" i="71"/>
  <c r="D6" i="71"/>
  <c r="P56" i="70"/>
  <c r="O56" i="70"/>
  <c r="N56" i="70"/>
  <c r="M56" i="70"/>
  <c r="K56" i="70"/>
  <c r="I56" i="70"/>
  <c r="F56" i="70"/>
  <c r="E56" i="70"/>
  <c r="D56" i="70"/>
  <c r="A8" i="70"/>
  <c r="A9" i="70"/>
  <c r="A10" i="70"/>
  <c r="A11" i="70"/>
  <c r="A12" i="70"/>
  <c r="A13" i="70"/>
  <c r="A14" i="70"/>
  <c r="A15" i="70"/>
  <c r="A16" i="70"/>
  <c r="A17" i="70"/>
  <c r="A18" i="70"/>
  <c r="A19" i="70"/>
  <c r="A20" i="70"/>
  <c r="A21" i="70"/>
  <c r="A22" i="70"/>
  <c r="A23" i="70"/>
  <c r="A24" i="70"/>
  <c r="A25" i="70"/>
  <c r="A26" i="70"/>
  <c r="A27" i="70"/>
  <c r="A28" i="70"/>
  <c r="A29" i="70"/>
  <c r="A30" i="70"/>
  <c r="A31" i="70"/>
  <c r="A32" i="70"/>
  <c r="A33" i="70"/>
  <c r="A34" i="70"/>
  <c r="A35" i="70"/>
  <c r="A36" i="70"/>
  <c r="A37" i="70"/>
  <c r="A38" i="70"/>
  <c r="A39" i="70"/>
  <c r="A40" i="70"/>
  <c r="A41" i="70"/>
  <c r="A42" i="70"/>
  <c r="A43" i="70"/>
  <c r="A44" i="70"/>
  <c r="A45" i="70"/>
  <c r="A46" i="70"/>
  <c r="A47" i="70"/>
  <c r="A48" i="70"/>
  <c r="A49" i="70"/>
  <c r="A50" i="70"/>
  <c r="A51" i="70"/>
  <c r="A52" i="70"/>
  <c r="A53" i="70"/>
  <c r="A54" i="70"/>
  <c r="A55" i="70"/>
  <c r="A56" i="70"/>
  <c r="P55" i="70"/>
  <c r="O55" i="70"/>
  <c r="N55" i="70"/>
  <c r="M55" i="70"/>
  <c r="K55" i="70"/>
  <c r="I55" i="70"/>
  <c r="F55" i="70"/>
  <c r="E55" i="70"/>
  <c r="D55" i="70"/>
  <c r="P54" i="70"/>
  <c r="O54" i="70"/>
  <c r="N54" i="70"/>
  <c r="M54" i="70"/>
  <c r="K54" i="70"/>
  <c r="I54" i="70"/>
  <c r="F54" i="70"/>
  <c r="E54" i="70"/>
  <c r="D54" i="70"/>
  <c r="P53" i="70"/>
  <c r="O53" i="70"/>
  <c r="N53" i="70"/>
  <c r="M53" i="70"/>
  <c r="K53" i="70"/>
  <c r="I53" i="70"/>
  <c r="F53" i="70"/>
  <c r="E53" i="70"/>
  <c r="D53" i="70"/>
  <c r="P52" i="70"/>
  <c r="O52" i="70"/>
  <c r="N52" i="70"/>
  <c r="M52" i="70"/>
  <c r="K52" i="70"/>
  <c r="I52" i="70"/>
  <c r="F52" i="70"/>
  <c r="E52" i="70"/>
  <c r="D52" i="70"/>
  <c r="P51" i="70"/>
  <c r="O51" i="70"/>
  <c r="N51" i="70"/>
  <c r="M51" i="70"/>
  <c r="K51" i="70"/>
  <c r="I51" i="70"/>
  <c r="F51" i="70"/>
  <c r="E51" i="70"/>
  <c r="D51" i="70"/>
  <c r="P50" i="70"/>
  <c r="O50" i="70"/>
  <c r="N50" i="70"/>
  <c r="M50" i="70"/>
  <c r="K50" i="70"/>
  <c r="I50" i="70"/>
  <c r="F50" i="70"/>
  <c r="E50" i="70"/>
  <c r="D50" i="70"/>
  <c r="P49" i="70"/>
  <c r="O49" i="70"/>
  <c r="N49" i="70"/>
  <c r="M49" i="70"/>
  <c r="K49" i="70"/>
  <c r="I49" i="70"/>
  <c r="F49" i="70"/>
  <c r="E49" i="70"/>
  <c r="D49" i="70"/>
  <c r="P48" i="70"/>
  <c r="O48" i="70"/>
  <c r="N48" i="70"/>
  <c r="M48" i="70"/>
  <c r="K48" i="70"/>
  <c r="I48" i="70"/>
  <c r="F48" i="70"/>
  <c r="E48" i="70"/>
  <c r="D48" i="70"/>
  <c r="P47" i="70"/>
  <c r="O47" i="70"/>
  <c r="N47" i="70"/>
  <c r="M47" i="70"/>
  <c r="K47" i="70"/>
  <c r="I47" i="70"/>
  <c r="F47" i="70"/>
  <c r="E47" i="70"/>
  <c r="D47" i="70"/>
  <c r="P46" i="70"/>
  <c r="O46" i="70"/>
  <c r="N46" i="70"/>
  <c r="M46" i="70"/>
  <c r="K46" i="70"/>
  <c r="I46" i="70"/>
  <c r="F46" i="70"/>
  <c r="E46" i="70"/>
  <c r="D46" i="70"/>
  <c r="P45" i="70"/>
  <c r="O45" i="70"/>
  <c r="N45" i="70"/>
  <c r="M45" i="70"/>
  <c r="K45" i="70"/>
  <c r="I45" i="70"/>
  <c r="F45" i="70"/>
  <c r="E45" i="70"/>
  <c r="D45" i="70"/>
  <c r="P44" i="70"/>
  <c r="O44" i="70"/>
  <c r="N44" i="70"/>
  <c r="M44" i="70"/>
  <c r="K44" i="70"/>
  <c r="I44" i="70"/>
  <c r="F44" i="70"/>
  <c r="E44" i="70"/>
  <c r="D44" i="70"/>
  <c r="P43" i="70"/>
  <c r="O43" i="70"/>
  <c r="N43" i="70"/>
  <c r="M43" i="70"/>
  <c r="K43" i="70"/>
  <c r="I43" i="70"/>
  <c r="F43" i="70"/>
  <c r="E43" i="70"/>
  <c r="D43" i="70"/>
  <c r="P42" i="70"/>
  <c r="O42" i="70"/>
  <c r="N42" i="70"/>
  <c r="M42" i="70"/>
  <c r="K42" i="70"/>
  <c r="I42" i="70"/>
  <c r="F42" i="70"/>
  <c r="E42" i="70"/>
  <c r="D42" i="70"/>
  <c r="P41" i="70"/>
  <c r="O41" i="70"/>
  <c r="N41" i="70"/>
  <c r="M41" i="70"/>
  <c r="K41" i="70"/>
  <c r="I41" i="70"/>
  <c r="F41" i="70"/>
  <c r="E41" i="70"/>
  <c r="D41" i="70"/>
  <c r="P40" i="70"/>
  <c r="O40" i="70"/>
  <c r="N40" i="70"/>
  <c r="M40" i="70"/>
  <c r="K40" i="70"/>
  <c r="I40" i="70"/>
  <c r="F40" i="70"/>
  <c r="E40" i="70"/>
  <c r="D40" i="70"/>
  <c r="P39" i="70"/>
  <c r="O39" i="70"/>
  <c r="N39" i="70"/>
  <c r="M39" i="70"/>
  <c r="K39" i="70"/>
  <c r="I39" i="70"/>
  <c r="F39" i="70"/>
  <c r="E39" i="70"/>
  <c r="D39" i="70"/>
  <c r="P38" i="70"/>
  <c r="O38" i="70"/>
  <c r="N38" i="70"/>
  <c r="M38" i="70"/>
  <c r="K38" i="70"/>
  <c r="I38" i="70"/>
  <c r="F38" i="70"/>
  <c r="E38" i="70"/>
  <c r="D38" i="70"/>
  <c r="P37" i="70"/>
  <c r="O37" i="70"/>
  <c r="N37" i="70"/>
  <c r="M37" i="70"/>
  <c r="K37" i="70"/>
  <c r="I37" i="70"/>
  <c r="F37" i="70"/>
  <c r="E37" i="70"/>
  <c r="D37" i="70"/>
  <c r="P36" i="70"/>
  <c r="O36" i="70"/>
  <c r="N36" i="70"/>
  <c r="M36" i="70"/>
  <c r="K36" i="70"/>
  <c r="I36" i="70"/>
  <c r="F36" i="70"/>
  <c r="E36" i="70"/>
  <c r="D36" i="70"/>
  <c r="N35" i="70"/>
  <c r="M35" i="70"/>
  <c r="K35" i="70"/>
  <c r="I35" i="70"/>
  <c r="F35" i="70"/>
  <c r="E35" i="70"/>
  <c r="D35" i="70"/>
  <c r="N34" i="70"/>
  <c r="M34" i="70"/>
  <c r="K34" i="70"/>
  <c r="I34" i="70"/>
  <c r="F34" i="70"/>
  <c r="E34" i="70"/>
  <c r="D34" i="70"/>
  <c r="N33" i="70"/>
  <c r="M33" i="70"/>
  <c r="K33" i="70"/>
  <c r="I33" i="70"/>
  <c r="F33" i="70"/>
  <c r="E33" i="70"/>
  <c r="D33" i="70"/>
  <c r="N32" i="70"/>
  <c r="M32" i="70"/>
  <c r="K32" i="70"/>
  <c r="I32" i="70"/>
  <c r="F32" i="70"/>
  <c r="E32" i="70"/>
  <c r="D32" i="70"/>
  <c r="N31" i="70"/>
  <c r="M31" i="70"/>
  <c r="K31" i="70"/>
  <c r="I31" i="70"/>
  <c r="F31" i="70"/>
  <c r="E31" i="70"/>
  <c r="D31" i="70"/>
  <c r="N30" i="70"/>
  <c r="M30" i="70"/>
  <c r="K30" i="70"/>
  <c r="I30" i="70"/>
  <c r="F30" i="70"/>
  <c r="E30" i="70"/>
  <c r="D30" i="70"/>
  <c r="N29" i="70"/>
  <c r="M29" i="70"/>
  <c r="K29" i="70"/>
  <c r="I29" i="70"/>
  <c r="F29" i="70"/>
  <c r="E29" i="70"/>
  <c r="D29" i="70"/>
  <c r="N28" i="70"/>
  <c r="M28" i="70"/>
  <c r="K28" i="70"/>
  <c r="I28" i="70"/>
  <c r="F28" i="70"/>
  <c r="E28" i="70"/>
  <c r="D28" i="70"/>
  <c r="N27" i="70"/>
  <c r="M27" i="70"/>
  <c r="K27" i="70"/>
  <c r="I27" i="70"/>
  <c r="F27" i="70"/>
  <c r="E27" i="70"/>
  <c r="D27" i="70"/>
  <c r="N26" i="70"/>
  <c r="M26" i="70"/>
  <c r="K26" i="70"/>
  <c r="I26" i="70"/>
  <c r="F26" i="70"/>
  <c r="E26" i="70"/>
  <c r="D26" i="70"/>
  <c r="N25" i="70"/>
  <c r="M25" i="70"/>
  <c r="K25" i="70"/>
  <c r="I25" i="70"/>
  <c r="F25" i="70"/>
  <c r="E25" i="70"/>
  <c r="D25" i="70"/>
  <c r="N24" i="70"/>
  <c r="M24" i="70"/>
  <c r="K24" i="70"/>
  <c r="I24" i="70"/>
  <c r="F24" i="70"/>
  <c r="E24" i="70"/>
  <c r="D24" i="70"/>
  <c r="N23" i="70"/>
  <c r="M23" i="70"/>
  <c r="K23" i="70"/>
  <c r="I23" i="70"/>
  <c r="F23" i="70"/>
  <c r="E23" i="70"/>
  <c r="D23" i="70"/>
  <c r="N22" i="70"/>
  <c r="M22" i="70"/>
  <c r="K22" i="70"/>
  <c r="I22" i="70"/>
  <c r="F22" i="70"/>
  <c r="E22" i="70"/>
  <c r="D22" i="70"/>
  <c r="N21" i="70"/>
  <c r="M21" i="70"/>
  <c r="K21" i="70"/>
  <c r="I21" i="70"/>
  <c r="F21" i="70"/>
  <c r="E21" i="70"/>
  <c r="D21" i="70"/>
  <c r="N20" i="70"/>
  <c r="M20" i="70"/>
  <c r="K20" i="70"/>
  <c r="I20" i="70"/>
  <c r="F20" i="70"/>
  <c r="E20" i="70"/>
  <c r="D20" i="70"/>
  <c r="N19" i="70"/>
  <c r="M19" i="70"/>
  <c r="K19" i="70"/>
  <c r="I19" i="70"/>
  <c r="F19" i="70"/>
  <c r="E19" i="70"/>
  <c r="D19" i="70"/>
  <c r="N18" i="70"/>
  <c r="K18" i="70"/>
  <c r="I18" i="70"/>
  <c r="E18" i="70"/>
  <c r="D18" i="70"/>
  <c r="N17" i="70"/>
  <c r="K17" i="70"/>
  <c r="I17" i="70"/>
  <c r="E17" i="70"/>
  <c r="D17" i="70"/>
  <c r="N16" i="70"/>
  <c r="K16" i="70"/>
  <c r="I16" i="70"/>
  <c r="E16" i="70"/>
  <c r="D16" i="70"/>
  <c r="N15" i="70"/>
  <c r="K15" i="70"/>
  <c r="I15" i="70"/>
  <c r="E15" i="70"/>
  <c r="D15" i="70"/>
  <c r="N14" i="70"/>
  <c r="K14" i="70"/>
  <c r="I14" i="70"/>
  <c r="E14" i="70"/>
  <c r="D14" i="70"/>
  <c r="V13" i="70"/>
  <c r="N13" i="70"/>
  <c r="K13" i="70"/>
  <c r="I13" i="70"/>
  <c r="E13" i="70"/>
  <c r="D13" i="70"/>
  <c r="N12" i="70"/>
  <c r="K12" i="70"/>
  <c r="I12" i="70"/>
  <c r="E12" i="70"/>
  <c r="D12" i="70"/>
  <c r="N11" i="70"/>
  <c r="K11" i="70"/>
  <c r="I11" i="70"/>
  <c r="E11" i="70"/>
  <c r="D11" i="70"/>
  <c r="N10" i="70"/>
  <c r="K10" i="70"/>
  <c r="I10" i="70"/>
  <c r="E10" i="70"/>
  <c r="D10" i="70"/>
  <c r="N9" i="70"/>
  <c r="K9" i="70"/>
  <c r="I9" i="70"/>
  <c r="E9" i="70"/>
  <c r="D9" i="70"/>
  <c r="N8" i="70"/>
  <c r="K8" i="70"/>
  <c r="I8" i="70"/>
  <c r="E8" i="70"/>
  <c r="D8" i="70"/>
  <c r="N7" i="70"/>
  <c r="K7" i="70"/>
  <c r="I7" i="70"/>
  <c r="E7" i="70"/>
  <c r="D7" i="70"/>
  <c r="N6" i="70"/>
  <c r="K6" i="70"/>
  <c r="I6" i="70"/>
  <c r="E6" i="70"/>
  <c r="D6" i="70"/>
  <c r="J4" i="70"/>
  <c r="P56" i="69"/>
  <c r="O56" i="69"/>
  <c r="N56" i="69"/>
  <c r="M56" i="69"/>
  <c r="K56" i="69"/>
  <c r="I56" i="69"/>
  <c r="F56" i="69"/>
  <c r="E56" i="69"/>
  <c r="D56" i="69"/>
  <c r="A8" i="69"/>
  <c r="A9" i="69"/>
  <c r="A10" i="69"/>
  <c r="A11" i="69"/>
  <c r="A12" i="69"/>
  <c r="A13" i="69"/>
  <c r="A14" i="69"/>
  <c r="A15" i="69"/>
  <c r="A16" i="69"/>
  <c r="A17" i="69"/>
  <c r="A18" i="69"/>
  <c r="A19" i="69"/>
  <c r="A20" i="69"/>
  <c r="A21" i="69"/>
  <c r="A22" i="69"/>
  <c r="A23" i="69"/>
  <c r="A24" i="69"/>
  <c r="A25" i="69"/>
  <c r="A26" i="69"/>
  <c r="A27" i="69"/>
  <c r="A28" i="69"/>
  <c r="A29" i="69"/>
  <c r="A30" i="69"/>
  <c r="A31" i="69"/>
  <c r="A32" i="69"/>
  <c r="A33" i="69"/>
  <c r="A34" i="69"/>
  <c r="A35" i="69"/>
  <c r="A36" i="69"/>
  <c r="A37" i="69"/>
  <c r="A38" i="69"/>
  <c r="A39" i="69"/>
  <c r="A40" i="69"/>
  <c r="A41" i="69"/>
  <c r="A42" i="69"/>
  <c r="A43" i="69"/>
  <c r="A44" i="69"/>
  <c r="A45" i="69"/>
  <c r="A46" i="69"/>
  <c r="A47" i="69"/>
  <c r="A48" i="69"/>
  <c r="A49" i="69"/>
  <c r="A50" i="69"/>
  <c r="A51" i="69"/>
  <c r="A52" i="69"/>
  <c r="A53" i="69"/>
  <c r="A54" i="69"/>
  <c r="A55" i="69"/>
  <c r="A56" i="69"/>
  <c r="P55" i="69"/>
  <c r="O55" i="69"/>
  <c r="N55" i="69"/>
  <c r="M55" i="69"/>
  <c r="K55" i="69"/>
  <c r="I55" i="69"/>
  <c r="F55" i="69"/>
  <c r="E55" i="69"/>
  <c r="D55" i="69"/>
  <c r="P54" i="69"/>
  <c r="O54" i="69"/>
  <c r="N54" i="69"/>
  <c r="M54" i="69"/>
  <c r="K54" i="69"/>
  <c r="I54" i="69"/>
  <c r="F54" i="69"/>
  <c r="E54" i="69"/>
  <c r="D54" i="69"/>
  <c r="P53" i="69"/>
  <c r="O53" i="69"/>
  <c r="N53" i="69"/>
  <c r="M53" i="69"/>
  <c r="K53" i="69"/>
  <c r="I53" i="69"/>
  <c r="F53" i="69"/>
  <c r="E53" i="69"/>
  <c r="D53" i="69"/>
  <c r="P52" i="69"/>
  <c r="O52" i="69"/>
  <c r="N52" i="69"/>
  <c r="M52" i="69"/>
  <c r="K52" i="69"/>
  <c r="I52" i="69"/>
  <c r="F52" i="69"/>
  <c r="E52" i="69"/>
  <c r="D52" i="69"/>
  <c r="P51" i="69"/>
  <c r="O51" i="69"/>
  <c r="N51" i="69"/>
  <c r="M51" i="69"/>
  <c r="K51" i="69"/>
  <c r="I51" i="69"/>
  <c r="F51" i="69"/>
  <c r="E51" i="69"/>
  <c r="D51" i="69"/>
  <c r="P50" i="69"/>
  <c r="O50" i="69"/>
  <c r="N50" i="69"/>
  <c r="M50" i="69"/>
  <c r="K50" i="69"/>
  <c r="I50" i="69"/>
  <c r="F50" i="69"/>
  <c r="E50" i="69"/>
  <c r="D50" i="69"/>
  <c r="P49" i="69"/>
  <c r="O49" i="69"/>
  <c r="N49" i="69"/>
  <c r="M49" i="69"/>
  <c r="K49" i="69"/>
  <c r="I49" i="69"/>
  <c r="F49" i="69"/>
  <c r="E49" i="69"/>
  <c r="D49" i="69"/>
  <c r="P48" i="69"/>
  <c r="O48" i="69"/>
  <c r="N48" i="69"/>
  <c r="M48" i="69"/>
  <c r="K48" i="69"/>
  <c r="I48" i="69"/>
  <c r="F48" i="69"/>
  <c r="E48" i="69"/>
  <c r="D48" i="69"/>
  <c r="P47" i="69"/>
  <c r="O47" i="69"/>
  <c r="N47" i="69"/>
  <c r="M47" i="69"/>
  <c r="K47" i="69"/>
  <c r="I47" i="69"/>
  <c r="F47" i="69"/>
  <c r="E47" i="69"/>
  <c r="D47" i="69"/>
  <c r="P46" i="69"/>
  <c r="O46" i="69"/>
  <c r="N46" i="69"/>
  <c r="M46" i="69"/>
  <c r="K46" i="69"/>
  <c r="I46" i="69"/>
  <c r="F46" i="69"/>
  <c r="E46" i="69"/>
  <c r="D46" i="69"/>
  <c r="P45" i="69"/>
  <c r="O45" i="69"/>
  <c r="N45" i="69"/>
  <c r="M45" i="69"/>
  <c r="K45" i="69"/>
  <c r="I45" i="69"/>
  <c r="F45" i="69"/>
  <c r="E45" i="69"/>
  <c r="D45" i="69"/>
  <c r="P44" i="69"/>
  <c r="O44" i="69"/>
  <c r="N44" i="69"/>
  <c r="M44" i="69"/>
  <c r="K44" i="69"/>
  <c r="I44" i="69"/>
  <c r="F44" i="69"/>
  <c r="E44" i="69"/>
  <c r="D44" i="69"/>
  <c r="P43" i="69"/>
  <c r="O43" i="69"/>
  <c r="N43" i="69"/>
  <c r="M43" i="69"/>
  <c r="K43" i="69"/>
  <c r="I43" i="69"/>
  <c r="F43" i="69"/>
  <c r="E43" i="69"/>
  <c r="D43" i="69"/>
  <c r="P42" i="69"/>
  <c r="O42" i="69"/>
  <c r="N42" i="69"/>
  <c r="M42" i="69"/>
  <c r="K42" i="69"/>
  <c r="I42" i="69"/>
  <c r="F42" i="69"/>
  <c r="E42" i="69"/>
  <c r="D42" i="69"/>
  <c r="P41" i="69"/>
  <c r="O41" i="69"/>
  <c r="N41" i="69"/>
  <c r="M41" i="69"/>
  <c r="K41" i="69"/>
  <c r="I41" i="69"/>
  <c r="F41" i="69"/>
  <c r="E41" i="69"/>
  <c r="D41" i="69"/>
  <c r="P40" i="69"/>
  <c r="O40" i="69"/>
  <c r="N40" i="69"/>
  <c r="M40" i="69"/>
  <c r="K40" i="69"/>
  <c r="I40" i="69"/>
  <c r="F40" i="69"/>
  <c r="E40" i="69"/>
  <c r="D40" i="69"/>
  <c r="P39" i="69"/>
  <c r="O39" i="69"/>
  <c r="N39" i="69"/>
  <c r="M39" i="69"/>
  <c r="K39" i="69"/>
  <c r="I39" i="69"/>
  <c r="F39" i="69"/>
  <c r="E39" i="69"/>
  <c r="D39" i="69"/>
  <c r="P38" i="69"/>
  <c r="O38" i="69"/>
  <c r="N38" i="69"/>
  <c r="M38" i="69"/>
  <c r="K38" i="69"/>
  <c r="I38" i="69"/>
  <c r="F38" i="69"/>
  <c r="E38" i="69"/>
  <c r="D38" i="69"/>
  <c r="P37" i="69"/>
  <c r="O37" i="69"/>
  <c r="N37" i="69"/>
  <c r="M37" i="69"/>
  <c r="K37" i="69"/>
  <c r="I37" i="69"/>
  <c r="F37" i="69"/>
  <c r="E37" i="69"/>
  <c r="D37" i="69"/>
  <c r="P36" i="69"/>
  <c r="O36" i="69"/>
  <c r="N36" i="69"/>
  <c r="M36" i="69"/>
  <c r="K36" i="69"/>
  <c r="I36" i="69"/>
  <c r="F36" i="69"/>
  <c r="E36" i="69"/>
  <c r="D36" i="69"/>
  <c r="N35" i="69"/>
  <c r="M35" i="69"/>
  <c r="K35" i="69"/>
  <c r="I35" i="69"/>
  <c r="F35" i="69"/>
  <c r="E35" i="69"/>
  <c r="D35" i="69"/>
  <c r="N34" i="69"/>
  <c r="M34" i="69"/>
  <c r="K34" i="69"/>
  <c r="I34" i="69"/>
  <c r="F34" i="69"/>
  <c r="E34" i="69"/>
  <c r="D34" i="69"/>
  <c r="N33" i="69"/>
  <c r="M33" i="69"/>
  <c r="K33" i="69"/>
  <c r="I33" i="69"/>
  <c r="F33" i="69"/>
  <c r="E33" i="69"/>
  <c r="D33" i="69"/>
  <c r="N32" i="69"/>
  <c r="M32" i="69"/>
  <c r="K32" i="69"/>
  <c r="I32" i="69"/>
  <c r="F32" i="69"/>
  <c r="E32" i="69"/>
  <c r="D32" i="69"/>
  <c r="N31" i="69"/>
  <c r="M31" i="69"/>
  <c r="K31" i="69"/>
  <c r="I31" i="69"/>
  <c r="F31" i="69"/>
  <c r="E31" i="69"/>
  <c r="D31" i="69"/>
  <c r="N30" i="69"/>
  <c r="M30" i="69"/>
  <c r="K30" i="69"/>
  <c r="I30" i="69"/>
  <c r="F30" i="69"/>
  <c r="E30" i="69"/>
  <c r="D30" i="69"/>
  <c r="N29" i="69"/>
  <c r="M29" i="69"/>
  <c r="K29" i="69"/>
  <c r="I29" i="69"/>
  <c r="F29" i="69"/>
  <c r="E29" i="69"/>
  <c r="D29" i="69"/>
  <c r="N28" i="69"/>
  <c r="M28" i="69"/>
  <c r="K28" i="69"/>
  <c r="I28" i="69"/>
  <c r="F28" i="69"/>
  <c r="E28" i="69"/>
  <c r="D28" i="69"/>
  <c r="N27" i="69"/>
  <c r="M27" i="69"/>
  <c r="K27" i="69"/>
  <c r="I27" i="69"/>
  <c r="F27" i="69"/>
  <c r="E27" i="69"/>
  <c r="D27" i="69"/>
  <c r="N26" i="69"/>
  <c r="M26" i="69"/>
  <c r="K26" i="69"/>
  <c r="I26" i="69"/>
  <c r="F26" i="69"/>
  <c r="E26" i="69"/>
  <c r="D26" i="69"/>
  <c r="N25" i="69"/>
  <c r="M25" i="69"/>
  <c r="K25" i="69"/>
  <c r="I25" i="69"/>
  <c r="F25" i="69"/>
  <c r="E25" i="69"/>
  <c r="D25" i="69"/>
  <c r="N24" i="69"/>
  <c r="M24" i="69"/>
  <c r="K24" i="69"/>
  <c r="I24" i="69"/>
  <c r="F24" i="69"/>
  <c r="E24" i="69"/>
  <c r="D24" i="69"/>
  <c r="N23" i="69"/>
  <c r="M23" i="69"/>
  <c r="K23" i="69"/>
  <c r="I23" i="69"/>
  <c r="F23" i="69"/>
  <c r="E23" i="69"/>
  <c r="D23" i="69"/>
  <c r="N22" i="69"/>
  <c r="M22" i="69"/>
  <c r="K22" i="69"/>
  <c r="I22" i="69"/>
  <c r="F22" i="69"/>
  <c r="E22" i="69"/>
  <c r="D22" i="69"/>
  <c r="N21" i="69"/>
  <c r="M21" i="69"/>
  <c r="K21" i="69"/>
  <c r="I21" i="69"/>
  <c r="F21" i="69"/>
  <c r="E21" i="69"/>
  <c r="D21" i="69"/>
  <c r="N20" i="69"/>
  <c r="M20" i="69"/>
  <c r="K20" i="69"/>
  <c r="I20" i="69"/>
  <c r="F20" i="69"/>
  <c r="E20" i="69"/>
  <c r="D20" i="69"/>
  <c r="N19" i="69"/>
  <c r="M19" i="69"/>
  <c r="K19" i="69"/>
  <c r="I19" i="69"/>
  <c r="F19" i="69"/>
  <c r="E19" i="69"/>
  <c r="D19" i="69"/>
  <c r="N18" i="69"/>
  <c r="G18" i="69"/>
  <c r="K18" i="69"/>
  <c r="I18" i="69"/>
  <c r="F18" i="69"/>
  <c r="E18" i="69"/>
  <c r="D18" i="69"/>
  <c r="N17" i="69"/>
  <c r="K17" i="69"/>
  <c r="I17" i="69"/>
  <c r="E17" i="69"/>
  <c r="D17" i="69"/>
  <c r="N16" i="69"/>
  <c r="K16" i="69"/>
  <c r="I16" i="69"/>
  <c r="E16" i="69"/>
  <c r="D16" i="69"/>
  <c r="N15" i="69"/>
  <c r="K15" i="69"/>
  <c r="I15" i="69"/>
  <c r="E15" i="69"/>
  <c r="D15" i="69"/>
  <c r="N14" i="69"/>
  <c r="K14" i="69"/>
  <c r="I14" i="69"/>
  <c r="E14" i="69"/>
  <c r="D14" i="69"/>
  <c r="V13" i="69"/>
  <c r="N13" i="69"/>
  <c r="K13" i="69"/>
  <c r="I13" i="69"/>
  <c r="E13" i="69"/>
  <c r="D13" i="69"/>
  <c r="N12" i="69"/>
  <c r="K12" i="69"/>
  <c r="I12" i="69"/>
  <c r="E12" i="69"/>
  <c r="D12" i="69"/>
  <c r="N11" i="69"/>
  <c r="K11" i="69"/>
  <c r="I11" i="69"/>
  <c r="E11" i="69"/>
  <c r="D11" i="69"/>
  <c r="N10" i="69"/>
  <c r="K10" i="69"/>
  <c r="I10" i="69"/>
  <c r="E10" i="69"/>
  <c r="D10" i="69"/>
  <c r="N9" i="69"/>
  <c r="K9" i="69"/>
  <c r="I9" i="69"/>
  <c r="E9" i="69"/>
  <c r="D9" i="69"/>
  <c r="N8" i="69"/>
  <c r="K8" i="69"/>
  <c r="I8" i="69"/>
  <c r="E8" i="69"/>
  <c r="D8" i="69"/>
  <c r="N7" i="69"/>
  <c r="K7" i="69"/>
  <c r="I7" i="69"/>
  <c r="E7" i="69"/>
  <c r="D7" i="69"/>
  <c r="N6" i="69"/>
  <c r="K6" i="69"/>
  <c r="I6" i="69"/>
  <c r="E6" i="69"/>
  <c r="D6" i="69"/>
  <c r="J4" i="69"/>
  <c r="P56" i="68"/>
  <c r="O56" i="68"/>
  <c r="N56" i="68"/>
  <c r="M56" i="68"/>
  <c r="K56" i="68"/>
  <c r="I56" i="68"/>
  <c r="F56" i="68"/>
  <c r="E56" i="68"/>
  <c r="D56" i="68"/>
  <c r="A8" i="68"/>
  <c r="A9" i="68"/>
  <c r="A10" i="68"/>
  <c r="A11" i="68"/>
  <c r="A12" i="68"/>
  <c r="A13" i="68"/>
  <c r="A14" i="68"/>
  <c r="A15" i="68"/>
  <c r="A16" i="68"/>
  <c r="A17" i="68"/>
  <c r="A18" i="68"/>
  <c r="A19" i="68"/>
  <c r="A20" i="68"/>
  <c r="A21" i="68"/>
  <c r="A22" i="68"/>
  <c r="A23" i="68"/>
  <c r="A24" i="68"/>
  <c r="A25" i="68"/>
  <c r="A26" i="68"/>
  <c r="A27" i="68"/>
  <c r="A28" i="68"/>
  <c r="A29" i="68"/>
  <c r="A30" i="68"/>
  <c r="A31" i="68"/>
  <c r="A32" i="68"/>
  <c r="A33" i="68"/>
  <c r="A34" i="68"/>
  <c r="A35" i="68"/>
  <c r="A36" i="68"/>
  <c r="A37" i="68"/>
  <c r="A38" i="68"/>
  <c r="A39" i="68"/>
  <c r="A40" i="68"/>
  <c r="A41" i="68"/>
  <c r="A42" i="68"/>
  <c r="A43" i="68"/>
  <c r="A44" i="68"/>
  <c r="A45" i="68"/>
  <c r="A46" i="68"/>
  <c r="A47" i="68"/>
  <c r="A48" i="68"/>
  <c r="A49" i="68"/>
  <c r="A50" i="68"/>
  <c r="A51" i="68"/>
  <c r="A52" i="68"/>
  <c r="A53" i="68"/>
  <c r="A54" i="68"/>
  <c r="A55" i="68"/>
  <c r="A56" i="68"/>
  <c r="P55" i="68"/>
  <c r="O55" i="68"/>
  <c r="N55" i="68"/>
  <c r="M55" i="68"/>
  <c r="K55" i="68"/>
  <c r="I55" i="68"/>
  <c r="F55" i="68"/>
  <c r="E55" i="68"/>
  <c r="D55" i="68"/>
  <c r="P54" i="68"/>
  <c r="O54" i="68"/>
  <c r="N54" i="68"/>
  <c r="M54" i="68"/>
  <c r="K54" i="68"/>
  <c r="I54" i="68"/>
  <c r="F54" i="68"/>
  <c r="E54" i="68"/>
  <c r="D54" i="68"/>
  <c r="P53" i="68"/>
  <c r="O53" i="68"/>
  <c r="N53" i="68"/>
  <c r="M53" i="68"/>
  <c r="K53" i="68"/>
  <c r="I53" i="68"/>
  <c r="F53" i="68"/>
  <c r="E53" i="68"/>
  <c r="D53" i="68"/>
  <c r="P52" i="68"/>
  <c r="O52" i="68"/>
  <c r="N52" i="68"/>
  <c r="M52" i="68"/>
  <c r="K52" i="68"/>
  <c r="I52" i="68"/>
  <c r="F52" i="68"/>
  <c r="E52" i="68"/>
  <c r="D52" i="68"/>
  <c r="P51" i="68"/>
  <c r="O51" i="68"/>
  <c r="N51" i="68"/>
  <c r="M51" i="68"/>
  <c r="K51" i="68"/>
  <c r="I51" i="68"/>
  <c r="F51" i="68"/>
  <c r="E51" i="68"/>
  <c r="D51" i="68"/>
  <c r="P50" i="68"/>
  <c r="O50" i="68"/>
  <c r="N50" i="68"/>
  <c r="M50" i="68"/>
  <c r="K50" i="68"/>
  <c r="I50" i="68"/>
  <c r="F50" i="68"/>
  <c r="E50" i="68"/>
  <c r="D50" i="68"/>
  <c r="P49" i="68"/>
  <c r="O49" i="68"/>
  <c r="N49" i="68"/>
  <c r="M49" i="68"/>
  <c r="K49" i="68"/>
  <c r="I49" i="68"/>
  <c r="F49" i="68"/>
  <c r="E49" i="68"/>
  <c r="D49" i="68"/>
  <c r="P48" i="68"/>
  <c r="O48" i="68"/>
  <c r="N48" i="68"/>
  <c r="M48" i="68"/>
  <c r="K48" i="68"/>
  <c r="I48" i="68"/>
  <c r="F48" i="68"/>
  <c r="E48" i="68"/>
  <c r="D48" i="68"/>
  <c r="P47" i="68"/>
  <c r="O47" i="68"/>
  <c r="N47" i="68"/>
  <c r="M47" i="68"/>
  <c r="K47" i="68"/>
  <c r="I47" i="68"/>
  <c r="F47" i="68"/>
  <c r="E47" i="68"/>
  <c r="D47" i="68"/>
  <c r="P46" i="68"/>
  <c r="O46" i="68"/>
  <c r="N46" i="68"/>
  <c r="M46" i="68"/>
  <c r="K46" i="68"/>
  <c r="I46" i="68"/>
  <c r="F46" i="68"/>
  <c r="E46" i="68"/>
  <c r="D46" i="68"/>
  <c r="P45" i="68"/>
  <c r="O45" i="68"/>
  <c r="N45" i="68"/>
  <c r="M45" i="68"/>
  <c r="K45" i="68"/>
  <c r="I45" i="68"/>
  <c r="F45" i="68"/>
  <c r="E45" i="68"/>
  <c r="D45" i="68"/>
  <c r="P44" i="68"/>
  <c r="O44" i="68"/>
  <c r="N44" i="68"/>
  <c r="M44" i="68"/>
  <c r="K44" i="68"/>
  <c r="I44" i="68"/>
  <c r="F44" i="68"/>
  <c r="E44" i="68"/>
  <c r="D44" i="68"/>
  <c r="P43" i="68"/>
  <c r="O43" i="68"/>
  <c r="N43" i="68"/>
  <c r="M43" i="68"/>
  <c r="K43" i="68"/>
  <c r="I43" i="68"/>
  <c r="F43" i="68"/>
  <c r="E43" i="68"/>
  <c r="D43" i="68"/>
  <c r="P42" i="68"/>
  <c r="O42" i="68"/>
  <c r="N42" i="68"/>
  <c r="M42" i="68"/>
  <c r="K42" i="68"/>
  <c r="I42" i="68"/>
  <c r="F42" i="68"/>
  <c r="E42" i="68"/>
  <c r="D42" i="68"/>
  <c r="P41" i="68"/>
  <c r="O41" i="68"/>
  <c r="N41" i="68"/>
  <c r="M41" i="68"/>
  <c r="K41" i="68"/>
  <c r="I41" i="68"/>
  <c r="F41" i="68"/>
  <c r="E41" i="68"/>
  <c r="D41" i="68"/>
  <c r="P40" i="68"/>
  <c r="O40" i="68"/>
  <c r="N40" i="68"/>
  <c r="M40" i="68"/>
  <c r="K40" i="68"/>
  <c r="I40" i="68"/>
  <c r="F40" i="68"/>
  <c r="E40" i="68"/>
  <c r="D40" i="68"/>
  <c r="P39" i="68"/>
  <c r="O39" i="68"/>
  <c r="N39" i="68"/>
  <c r="M39" i="68"/>
  <c r="K39" i="68"/>
  <c r="I39" i="68"/>
  <c r="F39" i="68"/>
  <c r="E39" i="68"/>
  <c r="D39" i="68"/>
  <c r="P38" i="68"/>
  <c r="O38" i="68"/>
  <c r="N38" i="68"/>
  <c r="M38" i="68"/>
  <c r="K38" i="68"/>
  <c r="I38" i="68"/>
  <c r="F38" i="68"/>
  <c r="E38" i="68"/>
  <c r="D38" i="68"/>
  <c r="P37" i="68"/>
  <c r="O37" i="68"/>
  <c r="N37" i="68"/>
  <c r="M37" i="68"/>
  <c r="K37" i="68"/>
  <c r="I37" i="68"/>
  <c r="F37" i="68"/>
  <c r="E37" i="68"/>
  <c r="D37" i="68"/>
  <c r="P36" i="68"/>
  <c r="O36" i="68"/>
  <c r="N36" i="68"/>
  <c r="M36" i="68"/>
  <c r="K36" i="68"/>
  <c r="I36" i="68"/>
  <c r="F36" i="68"/>
  <c r="E36" i="68"/>
  <c r="D36" i="68"/>
  <c r="N35" i="68"/>
  <c r="M35" i="68"/>
  <c r="K35" i="68"/>
  <c r="I35" i="68"/>
  <c r="F35" i="68"/>
  <c r="E35" i="68"/>
  <c r="D35" i="68"/>
  <c r="N34" i="68"/>
  <c r="M34" i="68"/>
  <c r="K34" i="68"/>
  <c r="I34" i="68"/>
  <c r="F34" i="68"/>
  <c r="E34" i="68"/>
  <c r="D34" i="68"/>
  <c r="N33" i="68"/>
  <c r="M33" i="68"/>
  <c r="K33" i="68"/>
  <c r="I33" i="68"/>
  <c r="F33" i="68"/>
  <c r="E33" i="68"/>
  <c r="D33" i="68"/>
  <c r="N32" i="68"/>
  <c r="M32" i="68"/>
  <c r="K32" i="68"/>
  <c r="I32" i="68"/>
  <c r="F32" i="68"/>
  <c r="E32" i="68"/>
  <c r="D32" i="68"/>
  <c r="N31" i="68"/>
  <c r="M31" i="68"/>
  <c r="K31" i="68"/>
  <c r="I31" i="68"/>
  <c r="F31" i="68"/>
  <c r="E31" i="68"/>
  <c r="D31" i="68"/>
  <c r="N30" i="68"/>
  <c r="M30" i="68"/>
  <c r="K30" i="68"/>
  <c r="I30" i="68"/>
  <c r="F30" i="68"/>
  <c r="E30" i="68"/>
  <c r="D30" i="68"/>
  <c r="N29" i="68"/>
  <c r="M29" i="68"/>
  <c r="K29" i="68"/>
  <c r="I29" i="68"/>
  <c r="F29" i="68"/>
  <c r="E29" i="68"/>
  <c r="D29" i="68"/>
  <c r="N28" i="68"/>
  <c r="M28" i="68"/>
  <c r="K28" i="68"/>
  <c r="I28" i="68"/>
  <c r="F28" i="68"/>
  <c r="E28" i="68"/>
  <c r="D28" i="68"/>
  <c r="N27" i="68"/>
  <c r="M27" i="68"/>
  <c r="K27" i="68"/>
  <c r="I27" i="68"/>
  <c r="F27" i="68"/>
  <c r="E27" i="68"/>
  <c r="D27" i="68"/>
  <c r="N26" i="68"/>
  <c r="M26" i="68"/>
  <c r="K26" i="68"/>
  <c r="I26" i="68"/>
  <c r="F26" i="68"/>
  <c r="E26" i="68"/>
  <c r="D26" i="68"/>
  <c r="N25" i="68"/>
  <c r="M25" i="68"/>
  <c r="K25" i="68"/>
  <c r="I25" i="68"/>
  <c r="F25" i="68"/>
  <c r="E25" i="68"/>
  <c r="D25" i="68"/>
  <c r="N24" i="68"/>
  <c r="M24" i="68"/>
  <c r="K24" i="68"/>
  <c r="I24" i="68"/>
  <c r="F24" i="68"/>
  <c r="E24" i="68"/>
  <c r="D24" i="68"/>
  <c r="N23" i="68"/>
  <c r="M23" i="68"/>
  <c r="K23" i="68"/>
  <c r="I23" i="68"/>
  <c r="F23" i="68"/>
  <c r="E23" i="68"/>
  <c r="D23" i="68"/>
  <c r="N22" i="68"/>
  <c r="M22" i="68"/>
  <c r="K22" i="68"/>
  <c r="I22" i="68"/>
  <c r="F22" i="68"/>
  <c r="E22" i="68"/>
  <c r="D22" i="68"/>
  <c r="N21" i="68"/>
  <c r="M21" i="68"/>
  <c r="K21" i="68"/>
  <c r="I21" i="68"/>
  <c r="F21" i="68"/>
  <c r="E21" i="68"/>
  <c r="D21" i="68"/>
  <c r="N20" i="68"/>
  <c r="K20" i="68"/>
  <c r="I20" i="68"/>
  <c r="E20" i="68"/>
  <c r="D20" i="68"/>
  <c r="N19" i="68"/>
  <c r="K19" i="68"/>
  <c r="I19" i="68"/>
  <c r="E19" i="68"/>
  <c r="D19" i="68"/>
  <c r="N18" i="68"/>
  <c r="K18" i="68"/>
  <c r="I18" i="68"/>
  <c r="E18" i="68"/>
  <c r="D18" i="68"/>
  <c r="N17" i="68"/>
  <c r="K17" i="68"/>
  <c r="E19" i="19"/>
  <c r="I17" i="68"/>
  <c r="E17" i="68"/>
  <c r="J19" i="19"/>
  <c r="D17" i="68"/>
  <c r="N16" i="68"/>
  <c r="K16" i="68"/>
  <c r="I16" i="68"/>
  <c r="E16" i="68"/>
  <c r="D16" i="68"/>
  <c r="N15" i="68"/>
  <c r="K15" i="68"/>
  <c r="I15" i="68"/>
  <c r="E15" i="68"/>
  <c r="D15" i="68"/>
  <c r="N14" i="68"/>
  <c r="K14" i="68"/>
  <c r="I14" i="68"/>
  <c r="E14" i="68"/>
  <c r="D14" i="68"/>
  <c r="V13" i="68"/>
  <c r="N13" i="68"/>
  <c r="K13" i="68"/>
  <c r="I13" i="68"/>
  <c r="E13" i="68"/>
  <c r="D13" i="68"/>
  <c r="N12" i="68"/>
  <c r="K12" i="68"/>
  <c r="I12" i="68"/>
  <c r="E12" i="68"/>
  <c r="D12" i="68"/>
  <c r="N11" i="68"/>
  <c r="K11" i="68"/>
  <c r="I11" i="68"/>
  <c r="E11" i="68"/>
  <c r="D11" i="68"/>
  <c r="N10" i="68"/>
  <c r="K10" i="68"/>
  <c r="I10" i="68"/>
  <c r="E10" i="68"/>
  <c r="D10" i="68"/>
  <c r="N9" i="68"/>
  <c r="K9" i="68"/>
  <c r="I9" i="68"/>
  <c r="E9" i="68"/>
  <c r="D9" i="68"/>
  <c r="N8" i="68"/>
  <c r="K8" i="68"/>
  <c r="I8" i="68"/>
  <c r="E8" i="68"/>
  <c r="D8" i="68"/>
  <c r="N7" i="68"/>
  <c r="K7" i="68"/>
  <c r="I7" i="68"/>
  <c r="E7" i="68"/>
  <c r="D7" i="68"/>
  <c r="N6" i="68"/>
  <c r="K6" i="68"/>
  <c r="I6" i="68"/>
  <c r="E6" i="68"/>
  <c r="D6" i="68"/>
  <c r="J4" i="68"/>
  <c r="P56" i="67"/>
  <c r="J3" i="67"/>
  <c r="O56" i="67"/>
  <c r="N56" i="67"/>
  <c r="M56" i="67"/>
  <c r="K56" i="67"/>
  <c r="I56" i="67"/>
  <c r="F56" i="67"/>
  <c r="E56" i="67"/>
  <c r="D56" i="67"/>
  <c r="A8" i="67"/>
  <c r="A9" i="67"/>
  <c r="A10" i="67"/>
  <c r="A11" i="67"/>
  <c r="A12" i="67"/>
  <c r="A13" i="67"/>
  <c r="A14" i="67"/>
  <c r="A15" i="67"/>
  <c r="A16" i="67"/>
  <c r="A17" i="67"/>
  <c r="A18" i="67"/>
  <c r="A19" i="67"/>
  <c r="A20" i="67"/>
  <c r="A21" i="67"/>
  <c r="A22" i="67"/>
  <c r="A23" i="67"/>
  <c r="A24" i="67"/>
  <c r="A25" i="67"/>
  <c r="A26" i="67"/>
  <c r="A27" i="67"/>
  <c r="A28" i="67"/>
  <c r="A29" i="67"/>
  <c r="A30" i="67"/>
  <c r="A31" i="67"/>
  <c r="A32" i="67"/>
  <c r="A33" i="67"/>
  <c r="A34" i="67"/>
  <c r="A35" i="67"/>
  <c r="A36" i="67"/>
  <c r="A37" i="67"/>
  <c r="A38" i="67"/>
  <c r="A39" i="67"/>
  <c r="A40" i="67"/>
  <c r="A41" i="67"/>
  <c r="A42" i="67"/>
  <c r="A43" i="67"/>
  <c r="A44" i="67"/>
  <c r="A45" i="67"/>
  <c r="A46" i="67"/>
  <c r="A47" i="67"/>
  <c r="A48" i="67"/>
  <c r="A49" i="67"/>
  <c r="A50" i="67"/>
  <c r="A51" i="67"/>
  <c r="A52" i="67"/>
  <c r="A53" i="67"/>
  <c r="A54" i="67"/>
  <c r="A55" i="67"/>
  <c r="A56" i="67"/>
  <c r="P55" i="67"/>
  <c r="O55" i="67"/>
  <c r="N55" i="67"/>
  <c r="M55" i="67"/>
  <c r="K55" i="67"/>
  <c r="I55" i="67"/>
  <c r="F55" i="67"/>
  <c r="E55" i="67"/>
  <c r="D55" i="67"/>
  <c r="P54" i="67"/>
  <c r="O54" i="67"/>
  <c r="N54" i="67"/>
  <c r="M54" i="67"/>
  <c r="K54" i="67"/>
  <c r="I54" i="67"/>
  <c r="F54" i="67"/>
  <c r="E54" i="67"/>
  <c r="D54" i="67"/>
  <c r="P53" i="67"/>
  <c r="O53" i="67"/>
  <c r="N53" i="67"/>
  <c r="M53" i="67"/>
  <c r="K53" i="67"/>
  <c r="I53" i="67"/>
  <c r="F53" i="67"/>
  <c r="E53" i="67"/>
  <c r="D53" i="67"/>
  <c r="P52" i="67"/>
  <c r="O52" i="67"/>
  <c r="N52" i="67"/>
  <c r="M52" i="67"/>
  <c r="K52" i="67"/>
  <c r="I52" i="67"/>
  <c r="F52" i="67"/>
  <c r="E52" i="67"/>
  <c r="D52" i="67"/>
  <c r="P51" i="67"/>
  <c r="O51" i="67"/>
  <c r="N51" i="67"/>
  <c r="M51" i="67"/>
  <c r="K51" i="67"/>
  <c r="I51" i="67"/>
  <c r="F51" i="67"/>
  <c r="E51" i="67"/>
  <c r="D51" i="67"/>
  <c r="P50" i="67"/>
  <c r="O50" i="67"/>
  <c r="N50" i="67"/>
  <c r="M50" i="67"/>
  <c r="K50" i="67"/>
  <c r="I50" i="67"/>
  <c r="F50" i="67"/>
  <c r="E50" i="67"/>
  <c r="D50" i="67"/>
  <c r="P49" i="67"/>
  <c r="O49" i="67"/>
  <c r="N49" i="67"/>
  <c r="M49" i="67"/>
  <c r="K49" i="67"/>
  <c r="I49" i="67"/>
  <c r="F49" i="67"/>
  <c r="E49" i="67"/>
  <c r="D49" i="67"/>
  <c r="P48" i="67"/>
  <c r="O48" i="67"/>
  <c r="N48" i="67"/>
  <c r="M48" i="67"/>
  <c r="K48" i="67"/>
  <c r="I48" i="67"/>
  <c r="F48" i="67"/>
  <c r="E48" i="67"/>
  <c r="D48" i="67"/>
  <c r="P47" i="67"/>
  <c r="O47" i="67"/>
  <c r="N47" i="67"/>
  <c r="M47" i="67"/>
  <c r="K47" i="67"/>
  <c r="I47" i="67"/>
  <c r="F47" i="67"/>
  <c r="E47" i="67"/>
  <c r="D47" i="67"/>
  <c r="P46" i="67"/>
  <c r="O46" i="67"/>
  <c r="N46" i="67"/>
  <c r="M46" i="67"/>
  <c r="K46" i="67"/>
  <c r="I46" i="67"/>
  <c r="F46" i="67"/>
  <c r="E46" i="67"/>
  <c r="D46" i="67"/>
  <c r="P45" i="67"/>
  <c r="O45" i="67"/>
  <c r="N45" i="67"/>
  <c r="M45" i="67"/>
  <c r="K45" i="67"/>
  <c r="I45" i="67"/>
  <c r="F45" i="67"/>
  <c r="E45" i="67"/>
  <c r="D45" i="67"/>
  <c r="P44" i="67"/>
  <c r="O44" i="67"/>
  <c r="N44" i="67"/>
  <c r="M44" i="67"/>
  <c r="K44" i="67"/>
  <c r="I44" i="67"/>
  <c r="F44" i="67"/>
  <c r="E44" i="67"/>
  <c r="D44" i="67"/>
  <c r="P43" i="67"/>
  <c r="O43" i="67"/>
  <c r="N43" i="67"/>
  <c r="M43" i="67"/>
  <c r="K43" i="67"/>
  <c r="I43" i="67"/>
  <c r="F43" i="67"/>
  <c r="E43" i="67"/>
  <c r="D43" i="67"/>
  <c r="P42" i="67"/>
  <c r="O42" i="67"/>
  <c r="N42" i="67"/>
  <c r="M42" i="67"/>
  <c r="K42" i="67"/>
  <c r="I42" i="67"/>
  <c r="F42" i="67"/>
  <c r="E42" i="67"/>
  <c r="D42" i="67"/>
  <c r="P41" i="67"/>
  <c r="O41" i="67"/>
  <c r="N41" i="67"/>
  <c r="M41" i="67"/>
  <c r="K41" i="67"/>
  <c r="I41" i="67"/>
  <c r="F41" i="67"/>
  <c r="E41" i="67"/>
  <c r="D41" i="67"/>
  <c r="P40" i="67"/>
  <c r="O40" i="67"/>
  <c r="N40" i="67"/>
  <c r="M40" i="67"/>
  <c r="K40" i="67"/>
  <c r="I40" i="67"/>
  <c r="F40" i="67"/>
  <c r="E40" i="67"/>
  <c r="D40" i="67"/>
  <c r="P39" i="67"/>
  <c r="O39" i="67"/>
  <c r="N39" i="67"/>
  <c r="M39" i="67"/>
  <c r="K39" i="67"/>
  <c r="I39" i="67"/>
  <c r="F39" i="67"/>
  <c r="E39" i="67"/>
  <c r="D39" i="67"/>
  <c r="P38" i="67"/>
  <c r="O38" i="67"/>
  <c r="N38" i="67"/>
  <c r="M38" i="67"/>
  <c r="K38" i="67"/>
  <c r="I38" i="67"/>
  <c r="F38" i="67"/>
  <c r="E38" i="67"/>
  <c r="D38" i="67"/>
  <c r="P37" i="67"/>
  <c r="O37" i="67"/>
  <c r="N37" i="67"/>
  <c r="M37" i="67"/>
  <c r="K37" i="67"/>
  <c r="I37" i="67"/>
  <c r="F37" i="67"/>
  <c r="E37" i="67"/>
  <c r="D37" i="67"/>
  <c r="P36" i="67"/>
  <c r="O36" i="67"/>
  <c r="N36" i="67"/>
  <c r="M36" i="67"/>
  <c r="K36" i="67"/>
  <c r="I36" i="67"/>
  <c r="F36" i="67"/>
  <c r="E36" i="67"/>
  <c r="D36" i="67"/>
  <c r="N35" i="67"/>
  <c r="M35" i="67"/>
  <c r="K35" i="67"/>
  <c r="I35" i="67"/>
  <c r="F35" i="67"/>
  <c r="E35" i="67"/>
  <c r="D35" i="67"/>
  <c r="N34" i="67"/>
  <c r="M34" i="67"/>
  <c r="K34" i="67"/>
  <c r="I34" i="67"/>
  <c r="F34" i="67"/>
  <c r="E34" i="67"/>
  <c r="D34" i="67"/>
  <c r="N33" i="67"/>
  <c r="M33" i="67"/>
  <c r="K33" i="67"/>
  <c r="I33" i="67"/>
  <c r="F33" i="67"/>
  <c r="E33" i="67"/>
  <c r="D33" i="67"/>
  <c r="N32" i="67"/>
  <c r="M32" i="67"/>
  <c r="K32" i="67"/>
  <c r="I32" i="67"/>
  <c r="F32" i="67"/>
  <c r="E32" i="67"/>
  <c r="D32" i="67"/>
  <c r="N31" i="67"/>
  <c r="M31" i="67"/>
  <c r="K31" i="67"/>
  <c r="I31" i="67"/>
  <c r="F31" i="67"/>
  <c r="E31" i="67"/>
  <c r="D31" i="67"/>
  <c r="N30" i="67"/>
  <c r="M30" i="67"/>
  <c r="K30" i="67"/>
  <c r="I30" i="67"/>
  <c r="F30" i="67"/>
  <c r="E30" i="67"/>
  <c r="D30" i="67"/>
  <c r="N29" i="67"/>
  <c r="M29" i="67"/>
  <c r="K29" i="67"/>
  <c r="I29" i="67"/>
  <c r="F29" i="67"/>
  <c r="E29" i="67"/>
  <c r="D29" i="67"/>
  <c r="N28" i="67"/>
  <c r="M28" i="67"/>
  <c r="K28" i="67"/>
  <c r="I28" i="67"/>
  <c r="F28" i="67"/>
  <c r="E28" i="67"/>
  <c r="D28" i="67"/>
  <c r="N27" i="67"/>
  <c r="M27" i="67"/>
  <c r="K27" i="67"/>
  <c r="I27" i="67"/>
  <c r="F27" i="67"/>
  <c r="E27" i="67"/>
  <c r="D27" i="67"/>
  <c r="N26" i="67"/>
  <c r="M26" i="67"/>
  <c r="K26" i="67"/>
  <c r="I26" i="67"/>
  <c r="F26" i="67"/>
  <c r="E26" i="67"/>
  <c r="D26" i="67"/>
  <c r="N25" i="67"/>
  <c r="M25" i="67"/>
  <c r="K25" i="67"/>
  <c r="I25" i="67"/>
  <c r="F25" i="67"/>
  <c r="E25" i="67"/>
  <c r="D25" i="67"/>
  <c r="N24" i="67"/>
  <c r="M24" i="67"/>
  <c r="K24" i="67"/>
  <c r="I24" i="67"/>
  <c r="F24" i="67"/>
  <c r="E24" i="67"/>
  <c r="D24" i="67"/>
  <c r="N23" i="67"/>
  <c r="M23" i="67"/>
  <c r="K23" i="67"/>
  <c r="I23" i="67"/>
  <c r="F23" i="67"/>
  <c r="E23" i="67"/>
  <c r="D23" i="67"/>
  <c r="N22" i="67"/>
  <c r="J4" i="67"/>
  <c r="K22" i="67"/>
  <c r="I22" i="67"/>
  <c r="E22" i="67"/>
  <c r="D22" i="67"/>
  <c r="N21" i="67"/>
  <c r="K21" i="67"/>
  <c r="E21" i="19"/>
  <c r="I21" i="67"/>
  <c r="E21" i="67"/>
  <c r="J21" i="19"/>
  <c r="D21" i="67"/>
  <c r="N20" i="67"/>
  <c r="K20" i="67"/>
  <c r="I20" i="67"/>
  <c r="E20" i="67"/>
  <c r="D20" i="67"/>
  <c r="N19" i="67"/>
  <c r="K19" i="67"/>
  <c r="I19" i="67"/>
  <c r="E19" i="67"/>
  <c r="D19" i="67"/>
  <c r="N18" i="67"/>
  <c r="K18" i="67"/>
  <c r="I18" i="67"/>
  <c r="E18" i="67"/>
  <c r="D18" i="67"/>
  <c r="N17" i="67"/>
  <c r="K17" i="67"/>
  <c r="I17" i="67"/>
  <c r="E17" i="67"/>
  <c r="D17" i="67"/>
  <c r="N16" i="67"/>
  <c r="K16" i="67"/>
  <c r="I16" i="67"/>
  <c r="E16" i="67"/>
  <c r="D16" i="67"/>
  <c r="N15" i="67"/>
  <c r="K15" i="67"/>
  <c r="I15" i="67"/>
  <c r="E15" i="67"/>
  <c r="D15" i="67"/>
  <c r="N14" i="67"/>
  <c r="K14" i="67"/>
  <c r="I14" i="67"/>
  <c r="E14" i="67"/>
  <c r="D14" i="67"/>
  <c r="V13" i="67"/>
  <c r="N13" i="67"/>
  <c r="K13" i="67"/>
  <c r="I13" i="67"/>
  <c r="E13" i="67"/>
  <c r="D13" i="67"/>
  <c r="N12" i="67"/>
  <c r="K12" i="67"/>
  <c r="I12" i="67"/>
  <c r="E12" i="67"/>
  <c r="D12" i="67"/>
  <c r="N11" i="67"/>
  <c r="K11" i="67"/>
  <c r="I11" i="67"/>
  <c r="E11" i="67"/>
  <c r="D11" i="67"/>
  <c r="N10" i="67"/>
  <c r="K10" i="67"/>
  <c r="I10" i="67"/>
  <c r="E10" i="67"/>
  <c r="D10" i="67"/>
  <c r="N9" i="67"/>
  <c r="K9" i="67"/>
  <c r="I9" i="67"/>
  <c r="E9" i="67"/>
  <c r="D9" i="67"/>
  <c r="N8" i="67"/>
  <c r="K8" i="67"/>
  <c r="I8" i="67"/>
  <c r="E8" i="67"/>
  <c r="D8" i="67"/>
  <c r="N7" i="67"/>
  <c r="K7" i="67"/>
  <c r="I7" i="67"/>
  <c r="E7" i="67"/>
  <c r="D7" i="67"/>
  <c r="N6" i="67"/>
  <c r="K6" i="67"/>
  <c r="I6" i="67"/>
  <c r="E6" i="67"/>
  <c r="D6" i="67"/>
  <c r="A6" i="67"/>
  <c r="P56" i="66"/>
  <c r="J3" i="66"/>
  <c r="O56" i="66"/>
  <c r="N56" i="66"/>
  <c r="M56" i="66"/>
  <c r="K56" i="66"/>
  <c r="I56" i="66"/>
  <c r="F56" i="66"/>
  <c r="E56" i="66"/>
  <c r="D56" i="66"/>
  <c r="A7" i="66"/>
  <c r="A8" i="66"/>
  <c r="A9" i="66"/>
  <c r="A10" i="66"/>
  <c r="A11" i="66"/>
  <c r="A12" i="66"/>
  <c r="A13" i="66"/>
  <c r="A14" i="66"/>
  <c r="A15" i="66"/>
  <c r="A16" i="66"/>
  <c r="A17" i="66"/>
  <c r="A18" i="66"/>
  <c r="A19" i="66"/>
  <c r="A20" i="66"/>
  <c r="A21" i="66"/>
  <c r="A22" i="66"/>
  <c r="A23" i="66"/>
  <c r="A24" i="66"/>
  <c r="A25" i="66"/>
  <c r="A26" i="66"/>
  <c r="A27" i="66"/>
  <c r="A28" i="66"/>
  <c r="A29" i="66"/>
  <c r="A30" i="66"/>
  <c r="A31" i="66"/>
  <c r="A32" i="66"/>
  <c r="A33" i="66"/>
  <c r="A34" i="66"/>
  <c r="A35" i="66"/>
  <c r="A36" i="66"/>
  <c r="A37" i="66"/>
  <c r="A38" i="66"/>
  <c r="A39" i="66"/>
  <c r="A40" i="66"/>
  <c r="A41" i="66"/>
  <c r="A42" i="66"/>
  <c r="A43" i="66"/>
  <c r="A44" i="66"/>
  <c r="A45" i="66"/>
  <c r="A46" i="66"/>
  <c r="A47" i="66"/>
  <c r="A48" i="66"/>
  <c r="A49" i="66"/>
  <c r="A50" i="66"/>
  <c r="A51" i="66"/>
  <c r="A52" i="66"/>
  <c r="A53" i="66"/>
  <c r="A54" i="66"/>
  <c r="A55" i="66"/>
  <c r="A56" i="66"/>
  <c r="P55" i="66"/>
  <c r="O55" i="66"/>
  <c r="N55" i="66"/>
  <c r="M55" i="66"/>
  <c r="K55" i="66"/>
  <c r="I55" i="66"/>
  <c r="F55" i="66"/>
  <c r="E55" i="66"/>
  <c r="D55" i="66"/>
  <c r="P54" i="66"/>
  <c r="O54" i="66"/>
  <c r="N54" i="66"/>
  <c r="M54" i="66"/>
  <c r="K54" i="66"/>
  <c r="I54" i="66"/>
  <c r="F54" i="66"/>
  <c r="E54" i="66"/>
  <c r="D54" i="66"/>
  <c r="P53" i="66"/>
  <c r="O53" i="66"/>
  <c r="N53" i="66"/>
  <c r="M53" i="66"/>
  <c r="K53" i="66"/>
  <c r="I53" i="66"/>
  <c r="F53" i="66"/>
  <c r="E53" i="66"/>
  <c r="D53" i="66"/>
  <c r="P52" i="66"/>
  <c r="O52" i="66"/>
  <c r="N52" i="66"/>
  <c r="M52" i="66"/>
  <c r="K52" i="66"/>
  <c r="I52" i="66"/>
  <c r="F52" i="66"/>
  <c r="E52" i="66"/>
  <c r="D52" i="66"/>
  <c r="P51" i="66"/>
  <c r="O51" i="66"/>
  <c r="N51" i="66"/>
  <c r="M51" i="66"/>
  <c r="K51" i="66"/>
  <c r="I51" i="66"/>
  <c r="F51" i="66"/>
  <c r="E51" i="66"/>
  <c r="D51" i="66"/>
  <c r="P50" i="66"/>
  <c r="O50" i="66"/>
  <c r="N50" i="66"/>
  <c r="M50" i="66"/>
  <c r="K50" i="66"/>
  <c r="I50" i="66"/>
  <c r="F50" i="66"/>
  <c r="E50" i="66"/>
  <c r="D50" i="66"/>
  <c r="P49" i="66"/>
  <c r="O49" i="66"/>
  <c r="N49" i="66"/>
  <c r="M49" i="66"/>
  <c r="K49" i="66"/>
  <c r="I49" i="66"/>
  <c r="F49" i="66"/>
  <c r="E49" i="66"/>
  <c r="D49" i="66"/>
  <c r="P48" i="66"/>
  <c r="O48" i="66"/>
  <c r="N48" i="66"/>
  <c r="M48" i="66"/>
  <c r="K48" i="66"/>
  <c r="I48" i="66"/>
  <c r="F48" i="66"/>
  <c r="E48" i="66"/>
  <c r="D48" i="66"/>
  <c r="P47" i="66"/>
  <c r="O47" i="66"/>
  <c r="N47" i="66"/>
  <c r="M47" i="66"/>
  <c r="K47" i="66"/>
  <c r="I47" i="66"/>
  <c r="F47" i="66"/>
  <c r="E47" i="66"/>
  <c r="D47" i="66"/>
  <c r="P46" i="66"/>
  <c r="O46" i="66"/>
  <c r="N46" i="66"/>
  <c r="M46" i="66"/>
  <c r="K46" i="66"/>
  <c r="I46" i="66"/>
  <c r="F46" i="66"/>
  <c r="E46" i="66"/>
  <c r="D46" i="66"/>
  <c r="P45" i="66"/>
  <c r="O45" i="66"/>
  <c r="N45" i="66"/>
  <c r="M45" i="66"/>
  <c r="K45" i="66"/>
  <c r="I45" i="66"/>
  <c r="F45" i="66"/>
  <c r="E45" i="66"/>
  <c r="D45" i="66"/>
  <c r="P44" i="66"/>
  <c r="O44" i="66"/>
  <c r="N44" i="66"/>
  <c r="M44" i="66"/>
  <c r="K44" i="66"/>
  <c r="I44" i="66"/>
  <c r="F44" i="66"/>
  <c r="E44" i="66"/>
  <c r="D44" i="66"/>
  <c r="P43" i="66"/>
  <c r="O43" i="66"/>
  <c r="N43" i="66"/>
  <c r="M43" i="66"/>
  <c r="K43" i="66"/>
  <c r="I43" i="66"/>
  <c r="F43" i="66"/>
  <c r="E43" i="66"/>
  <c r="D43" i="66"/>
  <c r="P42" i="66"/>
  <c r="O42" i="66"/>
  <c r="N42" i="66"/>
  <c r="M42" i="66"/>
  <c r="K42" i="66"/>
  <c r="I42" i="66"/>
  <c r="F42" i="66"/>
  <c r="E42" i="66"/>
  <c r="D42" i="66"/>
  <c r="P41" i="66"/>
  <c r="O41" i="66"/>
  <c r="N41" i="66"/>
  <c r="M41" i="66"/>
  <c r="K41" i="66"/>
  <c r="I41" i="66"/>
  <c r="F41" i="66"/>
  <c r="E41" i="66"/>
  <c r="D41" i="66"/>
  <c r="P40" i="66"/>
  <c r="O40" i="66"/>
  <c r="N40" i="66"/>
  <c r="M40" i="66"/>
  <c r="K40" i="66"/>
  <c r="I40" i="66"/>
  <c r="F40" i="66"/>
  <c r="E40" i="66"/>
  <c r="D40" i="66"/>
  <c r="P39" i="66"/>
  <c r="O39" i="66"/>
  <c r="N39" i="66"/>
  <c r="M39" i="66"/>
  <c r="K39" i="66"/>
  <c r="I39" i="66"/>
  <c r="F39" i="66"/>
  <c r="E39" i="66"/>
  <c r="D39" i="66"/>
  <c r="P38" i="66"/>
  <c r="O38" i="66"/>
  <c r="N38" i="66"/>
  <c r="M38" i="66"/>
  <c r="K38" i="66"/>
  <c r="I38" i="66"/>
  <c r="F38" i="66"/>
  <c r="E38" i="66"/>
  <c r="D38" i="66"/>
  <c r="P37" i="66"/>
  <c r="O37" i="66"/>
  <c r="N37" i="66"/>
  <c r="M37" i="66"/>
  <c r="K37" i="66"/>
  <c r="I37" i="66"/>
  <c r="F37" i="66"/>
  <c r="E37" i="66"/>
  <c r="D37" i="66"/>
  <c r="P36" i="66"/>
  <c r="O36" i="66"/>
  <c r="N36" i="66"/>
  <c r="M36" i="66"/>
  <c r="K36" i="66"/>
  <c r="I36" i="66"/>
  <c r="F36" i="66"/>
  <c r="E36" i="66"/>
  <c r="D36" i="66"/>
  <c r="N35" i="66"/>
  <c r="M35" i="66"/>
  <c r="K35" i="66"/>
  <c r="I35" i="66"/>
  <c r="F35" i="66"/>
  <c r="E35" i="66"/>
  <c r="D35" i="66"/>
  <c r="N34" i="66"/>
  <c r="M34" i="66"/>
  <c r="K34" i="66"/>
  <c r="I34" i="66"/>
  <c r="F34" i="66"/>
  <c r="E34" i="66"/>
  <c r="D34" i="66"/>
  <c r="N33" i="66"/>
  <c r="M33" i="66"/>
  <c r="K33" i="66"/>
  <c r="I33" i="66"/>
  <c r="F33" i="66"/>
  <c r="E33" i="66"/>
  <c r="D33" i="66"/>
  <c r="N32" i="66"/>
  <c r="M32" i="66"/>
  <c r="K32" i="66"/>
  <c r="I32" i="66"/>
  <c r="F32" i="66"/>
  <c r="E32" i="66"/>
  <c r="D32" i="66"/>
  <c r="N31" i="66"/>
  <c r="M31" i="66"/>
  <c r="K31" i="66"/>
  <c r="I31" i="66"/>
  <c r="F31" i="66"/>
  <c r="E31" i="66"/>
  <c r="D31" i="66"/>
  <c r="N30" i="66"/>
  <c r="M30" i="66"/>
  <c r="K30" i="66"/>
  <c r="I30" i="66"/>
  <c r="F30" i="66"/>
  <c r="E30" i="66"/>
  <c r="D30" i="66"/>
  <c r="N29" i="66"/>
  <c r="M29" i="66"/>
  <c r="K29" i="66"/>
  <c r="I29" i="66"/>
  <c r="F29" i="66"/>
  <c r="E29" i="66"/>
  <c r="D29" i="66"/>
  <c r="N28" i="66"/>
  <c r="M28" i="66"/>
  <c r="K28" i="66"/>
  <c r="I28" i="66"/>
  <c r="F28" i="66"/>
  <c r="E28" i="66"/>
  <c r="D28" i="66"/>
  <c r="N27" i="66"/>
  <c r="M27" i="66"/>
  <c r="K27" i="66"/>
  <c r="I27" i="66"/>
  <c r="F27" i="66"/>
  <c r="E27" i="66"/>
  <c r="D27" i="66"/>
  <c r="N26" i="66"/>
  <c r="M26" i="66"/>
  <c r="K26" i="66"/>
  <c r="I26" i="66"/>
  <c r="F26" i="66"/>
  <c r="E26" i="66"/>
  <c r="D26" i="66"/>
  <c r="N25" i="66"/>
  <c r="M25" i="66"/>
  <c r="K25" i="66"/>
  <c r="I25" i="66"/>
  <c r="F25" i="66"/>
  <c r="E25" i="66"/>
  <c r="D25" i="66"/>
  <c r="N24" i="66"/>
  <c r="M24" i="66"/>
  <c r="K24" i="66"/>
  <c r="I24" i="66"/>
  <c r="F24" i="66"/>
  <c r="E24" i="66"/>
  <c r="D24" i="66"/>
  <c r="N23" i="66"/>
  <c r="J4" i="66"/>
  <c r="F23" i="66"/>
  <c r="K23" i="66"/>
  <c r="I23" i="66"/>
  <c r="E23" i="66"/>
  <c r="D23" i="66"/>
  <c r="N22" i="66"/>
  <c r="K22" i="66"/>
  <c r="I22" i="66"/>
  <c r="E22" i="66"/>
  <c r="D22" i="66"/>
  <c r="N21" i="66"/>
  <c r="K21" i="66"/>
  <c r="I21" i="66"/>
  <c r="E21" i="66"/>
  <c r="D21" i="66"/>
  <c r="N20" i="66"/>
  <c r="K20" i="66"/>
  <c r="I20" i="66"/>
  <c r="E20" i="66"/>
  <c r="D20" i="66"/>
  <c r="N19" i="66"/>
  <c r="K19" i="66"/>
  <c r="I19" i="66"/>
  <c r="E19" i="66"/>
  <c r="D19" i="66"/>
  <c r="N18" i="66"/>
  <c r="K18" i="66"/>
  <c r="I18" i="66"/>
  <c r="E18" i="66"/>
  <c r="D18" i="66"/>
  <c r="N17" i="66"/>
  <c r="K17" i="66"/>
  <c r="I17" i="66"/>
  <c r="E17" i="66"/>
  <c r="D17" i="66"/>
  <c r="N16" i="66"/>
  <c r="K16" i="66"/>
  <c r="I16" i="66"/>
  <c r="E16" i="66"/>
  <c r="D16" i="66"/>
  <c r="N15" i="66"/>
  <c r="K15" i="66"/>
  <c r="I15" i="66"/>
  <c r="E15" i="66"/>
  <c r="D15" i="66"/>
  <c r="N14" i="66"/>
  <c r="K14" i="66"/>
  <c r="I14" i="66"/>
  <c r="E14" i="66"/>
  <c r="D14" i="66"/>
  <c r="V13" i="66"/>
  <c r="N13" i="66"/>
  <c r="K13" i="66"/>
  <c r="I13" i="66"/>
  <c r="E13" i="66"/>
  <c r="D13" i="66"/>
  <c r="N12" i="66"/>
  <c r="K12" i="66"/>
  <c r="I12" i="66"/>
  <c r="E12" i="66"/>
  <c r="D12" i="66"/>
  <c r="N11" i="66"/>
  <c r="K11" i="66"/>
  <c r="I11" i="66"/>
  <c r="E11" i="66"/>
  <c r="D11" i="66"/>
  <c r="N10" i="66"/>
  <c r="K10" i="66"/>
  <c r="I10" i="66"/>
  <c r="E10" i="66"/>
  <c r="D10" i="66"/>
  <c r="N9" i="66"/>
  <c r="K9" i="66"/>
  <c r="I9" i="66"/>
  <c r="E9" i="66"/>
  <c r="D9" i="66"/>
  <c r="N8" i="66"/>
  <c r="K8" i="66"/>
  <c r="I8" i="66"/>
  <c r="E8" i="66"/>
  <c r="D8" i="66"/>
  <c r="N7" i="66"/>
  <c r="K7" i="66"/>
  <c r="I7" i="66"/>
  <c r="E7" i="66"/>
  <c r="D7" i="66"/>
  <c r="N6" i="66"/>
  <c r="K6" i="66"/>
  <c r="I6" i="66"/>
  <c r="E6" i="66"/>
  <c r="D6" i="66"/>
  <c r="P47" i="65"/>
  <c r="J3" i="65"/>
  <c r="O47" i="65"/>
  <c r="N47" i="65"/>
  <c r="M47" i="65"/>
  <c r="K47" i="65"/>
  <c r="I47" i="65"/>
  <c r="F47" i="65"/>
  <c r="E47" i="65"/>
  <c r="D47" i="65"/>
  <c r="A6" i="65"/>
  <c r="A7" i="65"/>
  <c r="A8" i="65"/>
  <c r="A9" i="65"/>
  <c r="A10" i="65"/>
  <c r="A11" i="65"/>
  <c r="A12" i="65"/>
  <c r="A13" i="65"/>
  <c r="A14" i="65"/>
  <c r="A15" i="65"/>
  <c r="A16" i="65"/>
  <c r="A17" i="65"/>
  <c r="A18" i="65"/>
  <c r="A19" i="65"/>
  <c r="A20" i="65"/>
  <c r="A21" i="65"/>
  <c r="A22" i="65"/>
  <c r="A23" i="65"/>
  <c r="A24" i="65"/>
  <c r="A25" i="65"/>
  <c r="A26" i="65"/>
  <c r="A27" i="65"/>
  <c r="A28" i="65"/>
  <c r="A29" i="65"/>
  <c r="A30" i="65"/>
  <c r="A31" i="65"/>
  <c r="A32" i="65"/>
  <c r="A33" i="65"/>
  <c r="A34" i="65"/>
  <c r="A35" i="65"/>
  <c r="A36" i="65"/>
  <c r="A37" i="65"/>
  <c r="A38" i="65"/>
  <c r="A39" i="65"/>
  <c r="A40" i="65"/>
  <c r="A41" i="65"/>
  <c r="A42" i="65"/>
  <c r="A43" i="65"/>
  <c r="A44" i="65"/>
  <c r="A45" i="65"/>
  <c r="A46" i="65"/>
  <c r="A47" i="65"/>
  <c r="P46" i="65"/>
  <c r="O46" i="65"/>
  <c r="N46" i="65"/>
  <c r="M46" i="65"/>
  <c r="K46" i="65"/>
  <c r="I46" i="65"/>
  <c r="F46" i="65"/>
  <c r="E46" i="65"/>
  <c r="D46" i="65"/>
  <c r="P45" i="65"/>
  <c r="O45" i="65"/>
  <c r="N45" i="65"/>
  <c r="M45" i="65"/>
  <c r="K45" i="65"/>
  <c r="I45" i="65"/>
  <c r="F45" i="65"/>
  <c r="E45" i="65"/>
  <c r="D45" i="65"/>
  <c r="P44" i="65"/>
  <c r="O44" i="65"/>
  <c r="N44" i="65"/>
  <c r="M44" i="65"/>
  <c r="K44" i="65"/>
  <c r="I44" i="65"/>
  <c r="F44" i="65"/>
  <c r="E44" i="65"/>
  <c r="D44" i="65"/>
  <c r="P43" i="65"/>
  <c r="O43" i="65"/>
  <c r="N43" i="65"/>
  <c r="M43" i="65"/>
  <c r="K43" i="65"/>
  <c r="I43" i="65"/>
  <c r="F43" i="65"/>
  <c r="E43" i="65"/>
  <c r="D43" i="65"/>
  <c r="P42" i="65"/>
  <c r="O42" i="65"/>
  <c r="N42" i="65"/>
  <c r="M42" i="65"/>
  <c r="K42" i="65"/>
  <c r="I42" i="65"/>
  <c r="F42" i="65"/>
  <c r="E42" i="65"/>
  <c r="D42" i="65"/>
  <c r="P41" i="65"/>
  <c r="O41" i="65"/>
  <c r="N41" i="65"/>
  <c r="M41" i="65"/>
  <c r="K41" i="65"/>
  <c r="I41" i="65"/>
  <c r="F41" i="65"/>
  <c r="E41" i="65"/>
  <c r="D41" i="65"/>
  <c r="P40" i="65"/>
  <c r="O40" i="65"/>
  <c r="N40" i="65"/>
  <c r="M40" i="65"/>
  <c r="K40" i="65"/>
  <c r="I40" i="65"/>
  <c r="F40" i="65"/>
  <c r="E40" i="65"/>
  <c r="D40" i="65"/>
  <c r="P39" i="65"/>
  <c r="O39" i="65"/>
  <c r="N39" i="65"/>
  <c r="M39" i="65"/>
  <c r="K39" i="65"/>
  <c r="I39" i="65"/>
  <c r="F39" i="65"/>
  <c r="E39" i="65"/>
  <c r="D39" i="65"/>
  <c r="P38" i="65"/>
  <c r="O38" i="65"/>
  <c r="N38" i="65"/>
  <c r="M38" i="65"/>
  <c r="K38" i="65"/>
  <c r="I38" i="65"/>
  <c r="F38" i="65"/>
  <c r="E38" i="65"/>
  <c r="D38" i="65"/>
  <c r="P37" i="65"/>
  <c r="O37" i="65"/>
  <c r="N37" i="65"/>
  <c r="M37" i="65"/>
  <c r="K37" i="65"/>
  <c r="I37" i="65"/>
  <c r="F37" i="65"/>
  <c r="E37" i="65"/>
  <c r="D37" i="65"/>
  <c r="P36" i="65"/>
  <c r="O36" i="65"/>
  <c r="N36" i="65"/>
  <c r="M36" i="65"/>
  <c r="K36" i="65"/>
  <c r="I36" i="65"/>
  <c r="F36" i="65"/>
  <c r="E36" i="65"/>
  <c r="D36" i="65"/>
  <c r="P35" i="65"/>
  <c r="O35" i="65"/>
  <c r="N35" i="65"/>
  <c r="M35" i="65"/>
  <c r="K35" i="65"/>
  <c r="I35" i="65"/>
  <c r="F35" i="65"/>
  <c r="E35" i="65"/>
  <c r="D35" i="65"/>
  <c r="P34" i="65"/>
  <c r="O34" i="65"/>
  <c r="N34" i="65"/>
  <c r="M34" i="65"/>
  <c r="K34" i="65"/>
  <c r="I34" i="65"/>
  <c r="F34" i="65"/>
  <c r="E34" i="65"/>
  <c r="D34" i="65"/>
  <c r="P33" i="65"/>
  <c r="O33" i="65"/>
  <c r="N33" i="65"/>
  <c r="M33" i="65"/>
  <c r="K33" i="65"/>
  <c r="I33" i="65"/>
  <c r="F33" i="65"/>
  <c r="E33" i="65"/>
  <c r="D33" i="65"/>
  <c r="P32" i="65"/>
  <c r="O32" i="65"/>
  <c r="N32" i="65"/>
  <c r="M32" i="65"/>
  <c r="K32" i="65"/>
  <c r="I32" i="65"/>
  <c r="F32" i="65"/>
  <c r="E32" i="65"/>
  <c r="D32" i="65"/>
  <c r="P31" i="65"/>
  <c r="O31" i="65"/>
  <c r="N31" i="65"/>
  <c r="M31" i="65"/>
  <c r="K31" i="65"/>
  <c r="I31" i="65"/>
  <c r="F31" i="65"/>
  <c r="E31" i="65"/>
  <c r="D31" i="65"/>
  <c r="P30" i="65"/>
  <c r="O30" i="65"/>
  <c r="N30" i="65"/>
  <c r="M30" i="65"/>
  <c r="K30" i="65"/>
  <c r="I30" i="65"/>
  <c r="F30" i="65"/>
  <c r="E30" i="65"/>
  <c r="D30" i="65"/>
  <c r="P29" i="65"/>
  <c r="O29" i="65"/>
  <c r="N29" i="65"/>
  <c r="M29" i="65"/>
  <c r="K29" i="65"/>
  <c r="I29" i="65"/>
  <c r="F29" i="65"/>
  <c r="E29" i="65"/>
  <c r="D29" i="65"/>
  <c r="P28" i="65"/>
  <c r="O28" i="65"/>
  <c r="N28" i="65"/>
  <c r="M28" i="65"/>
  <c r="K28" i="65"/>
  <c r="I28" i="65"/>
  <c r="F28" i="65"/>
  <c r="E28" i="65"/>
  <c r="D28" i="65"/>
  <c r="P27" i="65"/>
  <c r="O27" i="65"/>
  <c r="N27" i="65"/>
  <c r="M27" i="65"/>
  <c r="K27" i="65"/>
  <c r="I27" i="65"/>
  <c r="F27" i="65"/>
  <c r="E27" i="65"/>
  <c r="D27" i="65"/>
  <c r="N26" i="65"/>
  <c r="M26" i="65"/>
  <c r="K26" i="65"/>
  <c r="I26" i="65"/>
  <c r="F26" i="65"/>
  <c r="E26" i="65"/>
  <c r="D26" i="65"/>
  <c r="N25" i="65"/>
  <c r="M25" i="65"/>
  <c r="K25" i="65"/>
  <c r="I25" i="65"/>
  <c r="F25" i="65"/>
  <c r="E25" i="65"/>
  <c r="D25" i="65"/>
  <c r="N24" i="65"/>
  <c r="M24" i="65"/>
  <c r="K24" i="65"/>
  <c r="I24" i="65"/>
  <c r="F24" i="65"/>
  <c r="E24" i="65"/>
  <c r="D24" i="65"/>
  <c r="N23" i="65"/>
  <c r="M23" i="65"/>
  <c r="K23" i="65"/>
  <c r="I23" i="65"/>
  <c r="F23" i="65"/>
  <c r="E23" i="65"/>
  <c r="D23" i="65"/>
  <c r="N22" i="65"/>
  <c r="M22" i="65"/>
  <c r="K22" i="65"/>
  <c r="I22" i="65"/>
  <c r="F22" i="65"/>
  <c r="E22" i="65"/>
  <c r="D22" i="65"/>
  <c r="N21" i="65"/>
  <c r="M21" i="65"/>
  <c r="K21" i="65"/>
  <c r="I21" i="65"/>
  <c r="F21" i="65"/>
  <c r="E21" i="65"/>
  <c r="D21" i="65"/>
  <c r="N20" i="65"/>
  <c r="M20" i="65"/>
  <c r="K20" i="65"/>
  <c r="I20" i="65"/>
  <c r="F20" i="65"/>
  <c r="E20" i="65"/>
  <c r="D20" i="65"/>
  <c r="N19" i="65"/>
  <c r="J4" i="65"/>
  <c r="K19" i="65"/>
  <c r="I19" i="65"/>
  <c r="E19" i="65"/>
  <c r="D19" i="65"/>
  <c r="N18" i="65"/>
  <c r="K18" i="65"/>
  <c r="I18" i="65"/>
  <c r="E18" i="65"/>
  <c r="D18" i="65"/>
  <c r="N17" i="65"/>
  <c r="K17" i="65"/>
  <c r="I17" i="65"/>
  <c r="E17" i="65"/>
  <c r="D17" i="65"/>
  <c r="N16" i="65"/>
  <c r="K16" i="65"/>
  <c r="E23" i="19"/>
  <c r="I16" i="65"/>
  <c r="E16" i="65"/>
  <c r="J23" i="19"/>
  <c r="D16" i="65"/>
  <c r="N15" i="65"/>
  <c r="K15" i="65"/>
  <c r="I15" i="65"/>
  <c r="E15" i="65"/>
  <c r="D15" i="65"/>
  <c r="N14" i="65"/>
  <c r="K14" i="65"/>
  <c r="I14" i="65"/>
  <c r="E14" i="65"/>
  <c r="D14" i="65"/>
  <c r="N13" i="65"/>
  <c r="K13" i="65"/>
  <c r="I13" i="65"/>
  <c r="E13" i="65"/>
  <c r="D13" i="65"/>
  <c r="N12" i="65"/>
  <c r="K12" i="65"/>
  <c r="I12" i="65"/>
  <c r="E12" i="65"/>
  <c r="D12" i="65"/>
  <c r="N11" i="65"/>
  <c r="K11" i="65"/>
  <c r="I11" i="65"/>
  <c r="E11" i="65"/>
  <c r="D11" i="65"/>
  <c r="N10" i="65"/>
  <c r="K10" i="65"/>
  <c r="I10" i="65"/>
  <c r="E10" i="65"/>
  <c r="D10" i="65"/>
  <c r="N9" i="65"/>
  <c r="K9" i="65"/>
  <c r="I9" i="65"/>
  <c r="E9" i="65"/>
  <c r="D9" i="65"/>
  <c r="N8" i="65"/>
  <c r="K8" i="65"/>
  <c r="I8" i="65"/>
  <c r="E8" i="65"/>
  <c r="D8" i="65"/>
  <c r="N7" i="65"/>
  <c r="K7" i="65"/>
  <c r="I7" i="65"/>
  <c r="E7" i="65"/>
  <c r="D7" i="65"/>
  <c r="N6" i="65"/>
  <c r="K6" i="65"/>
  <c r="I6" i="65"/>
  <c r="E6" i="65"/>
  <c r="D6" i="65"/>
  <c r="P45" i="64"/>
  <c r="J3" i="64"/>
  <c r="O45" i="64"/>
  <c r="N45" i="64"/>
  <c r="M45" i="64"/>
  <c r="K45" i="64"/>
  <c r="I45" i="64"/>
  <c r="F45" i="64"/>
  <c r="E45" i="64"/>
  <c r="D45" i="64"/>
  <c r="A6" i="64"/>
  <c r="A7" i="64"/>
  <c r="A8" i="64"/>
  <c r="A9" i="64"/>
  <c r="A10" i="64"/>
  <c r="A11" i="64"/>
  <c r="A12" i="64"/>
  <c r="A13" i="64"/>
  <c r="A14" i="64"/>
  <c r="A15" i="64"/>
  <c r="A16" i="64"/>
  <c r="A17" i="64"/>
  <c r="A18" i="64"/>
  <c r="A19" i="64"/>
  <c r="A20" i="64"/>
  <c r="A21" i="64"/>
  <c r="A22" i="64"/>
  <c r="A23" i="64"/>
  <c r="A24" i="64"/>
  <c r="A25" i="64"/>
  <c r="A26" i="64"/>
  <c r="A27" i="64"/>
  <c r="A28" i="64"/>
  <c r="A29" i="64"/>
  <c r="A30" i="64"/>
  <c r="A31" i="64"/>
  <c r="A32" i="64"/>
  <c r="A33" i="64"/>
  <c r="A34" i="64"/>
  <c r="A35" i="64"/>
  <c r="A36" i="64"/>
  <c r="A37" i="64"/>
  <c r="A38" i="64"/>
  <c r="A39" i="64"/>
  <c r="A40" i="64"/>
  <c r="A41" i="64"/>
  <c r="A42" i="64"/>
  <c r="A43" i="64"/>
  <c r="A44" i="64"/>
  <c r="A45" i="64"/>
  <c r="P44" i="64"/>
  <c r="O44" i="64"/>
  <c r="N44" i="64"/>
  <c r="M44" i="64"/>
  <c r="K44" i="64"/>
  <c r="I44" i="64"/>
  <c r="F44" i="64"/>
  <c r="E44" i="64"/>
  <c r="D44" i="64"/>
  <c r="P43" i="64"/>
  <c r="O43" i="64"/>
  <c r="N43" i="64"/>
  <c r="M43" i="64"/>
  <c r="K43" i="64"/>
  <c r="I43" i="64"/>
  <c r="F43" i="64"/>
  <c r="E43" i="64"/>
  <c r="D43" i="64"/>
  <c r="P42" i="64"/>
  <c r="O42" i="64"/>
  <c r="N42" i="64"/>
  <c r="M42" i="64"/>
  <c r="K42" i="64"/>
  <c r="I42" i="64"/>
  <c r="F42" i="64"/>
  <c r="E42" i="64"/>
  <c r="D42" i="64"/>
  <c r="P41" i="64"/>
  <c r="O41" i="64"/>
  <c r="N41" i="64"/>
  <c r="M41" i="64"/>
  <c r="K41" i="64"/>
  <c r="I41" i="64"/>
  <c r="F41" i="64"/>
  <c r="E41" i="64"/>
  <c r="D41" i="64"/>
  <c r="P40" i="64"/>
  <c r="O40" i="64"/>
  <c r="N40" i="64"/>
  <c r="M40" i="64"/>
  <c r="K40" i="64"/>
  <c r="I40" i="64"/>
  <c r="F40" i="64"/>
  <c r="E40" i="64"/>
  <c r="D40" i="64"/>
  <c r="P39" i="64"/>
  <c r="O39" i="64"/>
  <c r="N39" i="64"/>
  <c r="M39" i="64"/>
  <c r="K39" i="64"/>
  <c r="I39" i="64"/>
  <c r="F39" i="64"/>
  <c r="E39" i="64"/>
  <c r="D39" i="64"/>
  <c r="P38" i="64"/>
  <c r="O38" i="64"/>
  <c r="N38" i="64"/>
  <c r="M38" i="64"/>
  <c r="K38" i="64"/>
  <c r="I38" i="64"/>
  <c r="F38" i="64"/>
  <c r="E38" i="64"/>
  <c r="D38" i="64"/>
  <c r="P37" i="64"/>
  <c r="O37" i="64"/>
  <c r="N37" i="64"/>
  <c r="M37" i="64"/>
  <c r="K37" i="64"/>
  <c r="I37" i="64"/>
  <c r="F37" i="64"/>
  <c r="E37" i="64"/>
  <c r="D37" i="64"/>
  <c r="P36" i="64"/>
  <c r="O36" i="64"/>
  <c r="N36" i="64"/>
  <c r="M36" i="64"/>
  <c r="K36" i="64"/>
  <c r="I36" i="64"/>
  <c r="F36" i="64"/>
  <c r="E36" i="64"/>
  <c r="D36" i="64"/>
  <c r="P35" i="64"/>
  <c r="O35" i="64"/>
  <c r="N35" i="64"/>
  <c r="M35" i="64"/>
  <c r="K35" i="64"/>
  <c r="I35" i="64"/>
  <c r="F35" i="64"/>
  <c r="E35" i="64"/>
  <c r="D35" i="64"/>
  <c r="P34" i="64"/>
  <c r="O34" i="64"/>
  <c r="N34" i="64"/>
  <c r="M34" i="64"/>
  <c r="K34" i="64"/>
  <c r="I34" i="64"/>
  <c r="F34" i="64"/>
  <c r="E34" i="64"/>
  <c r="D34" i="64"/>
  <c r="P33" i="64"/>
  <c r="O33" i="64"/>
  <c r="N33" i="64"/>
  <c r="M33" i="64"/>
  <c r="K33" i="64"/>
  <c r="I33" i="64"/>
  <c r="F33" i="64"/>
  <c r="E33" i="64"/>
  <c r="D33" i="64"/>
  <c r="P32" i="64"/>
  <c r="O32" i="64"/>
  <c r="N32" i="64"/>
  <c r="M32" i="64"/>
  <c r="K32" i="64"/>
  <c r="I32" i="64"/>
  <c r="F32" i="64"/>
  <c r="E32" i="64"/>
  <c r="D32" i="64"/>
  <c r="P31" i="64"/>
  <c r="O31" i="64"/>
  <c r="N31" i="64"/>
  <c r="M31" i="64"/>
  <c r="K31" i="64"/>
  <c r="I31" i="64"/>
  <c r="F31" i="64"/>
  <c r="E31" i="64"/>
  <c r="D31" i="64"/>
  <c r="P30" i="64"/>
  <c r="O30" i="64"/>
  <c r="N30" i="64"/>
  <c r="M30" i="64"/>
  <c r="K30" i="64"/>
  <c r="I30" i="64"/>
  <c r="F30" i="64"/>
  <c r="E30" i="64"/>
  <c r="D30" i="64"/>
  <c r="P29" i="64"/>
  <c r="O29" i="64"/>
  <c r="N29" i="64"/>
  <c r="M29" i="64"/>
  <c r="K29" i="64"/>
  <c r="I29" i="64"/>
  <c r="F29" i="64"/>
  <c r="E29" i="64"/>
  <c r="D29" i="64"/>
  <c r="P28" i="64"/>
  <c r="O28" i="64"/>
  <c r="N28" i="64"/>
  <c r="M28" i="64"/>
  <c r="K28" i="64"/>
  <c r="I28" i="64"/>
  <c r="F28" i="64"/>
  <c r="E28" i="64"/>
  <c r="D28" i="64"/>
  <c r="P27" i="64"/>
  <c r="O27" i="64"/>
  <c r="N27" i="64"/>
  <c r="M27" i="64"/>
  <c r="K27" i="64"/>
  <c r="I27" i="64"/>
  <c r="F27" i="64"/>
  <c r="E27" i="64"/>
  <c r="D27" i="64"/>
  <c r="P26" i="64"/>
  <c r="O26" i="64"/>
  <c r="N26" i="64"/>
  <c r="M26" i="64"/>
  <c r="K26" i="64"/>
  <c r="I26" i="64"/>
  <c r="F26" i="64"/>
  <c r="E26" i="64"/>
  <c r="D26" i="64"/>
  <c r="P25" i="64"/>
  <c r="O25" i="64"/>
  <c r="N25" i="64"/>
  <c r="M25" i="64"/>
  <c r="K25" i="64"/>
  <c r="I25" i="64"/>
  <c r="F25" i="64"/>
  <c r="E25" i="64"/>
  <c r="D25" i="64"/>
  <c r="N24" i="64"/>
  <c r="M24" i="64"/>
  <c r="K24" i="64"/>
  <c r="I24" i="64"/>
  <c r="F24" i="64"/>
  <c r="E24" i="64"/>
  <c r="D24" i="64"/>
  <c r="N23" i="64"/>
  <c r="M23" i="64"/>
  <c r="K23" i="64"/>
  <c r="I23" i="64"/>
  <c r="F23" i="64"/>
  <c r="E23" i="64"/>
  <c r="D23" i="64"/>
  <c r="N22" i="64"/>
  <c r="J4" i="64"/>
  <c r="K22" i="64"/>
  <c r="I22" i="64"/>
  <c r="G22" i="64"/>
  <c r="F22" i="64"/>
  <c r="E22" i="64"/>
  <c r="D22" i="64"/>
  <c r="N21" i="64"/>
  <c r="K21" i="64"/>
  <c r="I21" i="64"/>
  <c r="G21" i="64"/>
  <c r="F21" i="64"/>
  <c r="E21" i="64"/>
  <c r="D21" i="64"/>
  <c r="N20" i="64"/>
  <c r="K20" i="64"/>
  <c r="I20" i="64"/>
  <c r="G20" i="64"/>
  <c r="F20" i="64"/>
  <c r="E20" i="64"/>
  <c r="D20" i="64"/>
  <c r="N19" i="64"/>
  <c r="K19" i="64"/>
  <c r="I19" i="64"/>
  <c r="G19" i="64"/>
  <c r="F19" i="64"/>
  <c r="E19" i="64"/>
  <c r="D19" i="64"/>
  <c r="N18" i="64"/>
  <c r="K18" i="64"/>
  <c r="I18" i="64"/>
  <c r="E18" i="64"/>
  <c r="D18" i="64"/>
  <c r="N17" i="64"/>
  <c r="K17" i="64"/>
  <c r="I17" i="64"/>
  <c r="E17" i="64"/>
  <c r="D17" i="64"/>
  <c r="N16" i="64"/>
  <c r="K16" i="64"/>
  <c r="I16" i="64"/>
  <c r="E16" i="64"/>
  <c r="D16" i="64"/>
  <c r="N15" i="64"/>
  <c r="K15" i="64"/>
  <c r="I15" i="64"/>
  <c r="E15" i="64"/>
  <c r="D15" i="64"/>
  <c r="N14" i="64"/>
  <c r="K14" i="64"/>
  <c r="I14" i="64"/>
  <c r="E14" i="64"/>
  <c r="D14" i="64"/>
  <c r="N13" i="64"/>
  <c r="K13" i="64"/>
  <c r="I13" i="64"/>
  <c r="E13" i="64"/>
  <c r="D13" i="64"/>
  <c r="N12" i="64"/>
  <c r="K12" i="64"/>
  <c r="I12" i="64"/>
  <c r="E12" i="64"/>
  <c r="D12" i="64"/>
  <c r="N11" i="64"/>
  <c r="K11" i="64"/>
  <c r="I11" i="64"/>
  <c r="E11" i="64"/>
  <c r="D11" i="64"/>
  <c r="N10" i="64"/>
  <c r="K10" i="64"/>
  <c r="I10" i="64"/>
  <c r="E10" i="64"/>
  <c r="D10" i="64"/>
  <c r="N9" i="64"/>
  <c r="K9" i="64"/>
  <c r="I9" i="64"/>
  <c r="E9" i="64"/>
  <c r="D9" i="64"/>
  <c r="N8" i="64"/>
  <c r="K8" i="64"/>
  <c r="I8" i="64"/>
  <c r="E8" i="64"/>
  <c r="D8" i="64"/>
  <c r="N7" i="64"/>
  <c r="K7" i="64"/>
  <c r="I7" i="64"/>
  <c r="E7" i="64"/>
  <c r="D7" i="64"/>
  <c r="N6" i="64"/>
  <c r="K6" i="64"/>
  <c r="I6" i="64"/>
  <c r="E6" i="64"/>
  <c r="D6" i="64"/>
  <c r="P47" i="61"/>
  <c r="J3" i="61"/>
  <c r="O47" i="61"/>
  <c r="N47" i="61"/>
  <c r="M47" i="61"/>
  <c r="K47" i="61"/>
  <c r="I47" i="61"/>
  <c r="F47" i="61"/>
  <c r="E47" i="61"/>
  <c r="D47" i="61"/>
  <c r="A6" i="61"/>
  <c r="A7" i="61"/>
  <c r="A8" i="61"/>
  <c r="A9" i="61"/>
  <c r="A10" i="61"/>
  <c r="A11" i="61"/>
  <c r="A12" i="61"/>
  <c r="A13" i="61"/>
  <c r="A14" i="61"/>
  <c r="A15" i="61"/>
  <c r="A16" i="61"/>
  <c r="A17" i="61"/>
  <c r="A18" i="61"/>
  <c r="A19" i="61"/>
  <c r="A20" i="61"/>
  <c r="A21" i="61"/>
  <c r="A22" i="61"/>
  <c r="A23" i="61"/>
  <c r="A24" i="61"/>
  <c r="A25" i="61"/>
  <c r="A26" i="61"/>
  <c r="A27" i="61"/>
  <c r="A28" i="61"/>
  <c r="A29" i="61"/>
  <c r="A30" i="61"/>
  <c r="A31" i="61"/>
  <c r="A32" i="61"/>
  <c r="A33" i="61"/>
  <c r="A34" i="61"/>
  <c r="A35" i="61"/>
  <c r="A36" i="61"/>
  <c r="A37" i="61"/>
  <c r="A38" i="61"/>
  <c r="A39" i="61"/>
  <c r="A40" i="61"/>
  <c r="A41" i="61"/>
  <c r="A42" i="61"/>
  <c r="A43" i="61"/>
  <c r="A44" i="61"/>
  <c r="A45" i="61"/>
  <c r="A46" i="61"/>
  <c r="A47" i="61"/>
  <c r="P46" i="61"/>
  <c r="O46" i="61"/>
  <c r="N46" i="61"/>
  <c r="M46" i="61"/>
  <c r="K46" i="61"/>
  <c r="I46" i="61"/>
  <c r="F46" i="61"/>
  <c r="E46" i="61"/>
  <c r="D46" i="61"/>
  <c r="P45" i="61"/>
  <c r="O45" i="61"/>
  <c r="N45" i="61"/>
  <c r="M45" i="61"/>
  <c r="K45" i="61"/>
  <c r="I45" i="61"/>
  <c r="F45" i="61"/>
  <c r="E45" i="61"/>
  <c r="D45" i="61"/>
  <c r="P44" i="61"/>
  <c r="O44" i="61"/>
  <c r="N44" i="61"/>
  <c r="M44" i="61"/>
  <c r="K44" i="61"/>
  <c r="I44" i="61"/>
  <c r="F44" i="61"/>
  <c r="E44" i="61"/>
  <c r="D44" i="61"/>
  <c r="P43" i="61"/>
  <c r="O43" i="61"/>
  <c r="N43" i="61"/>
  <c r="M43" i="61"/>
  <c r="K43" i="61"/>
  <c r="I43" i="61"/>
  <c r="F43" i="61"/>
  <c r="E43" i="61"/>
  <c r="D43" i="61"/>
  <c r="P42" i="61"/>
  <c r="O42" i="61"/>
  <c r="N42" i="61"/>
  <c r="M42" i="61"/>
  <c r="K42" i="61"/>
  <c r="I42" i="61"/>
  <c r="F42" i="61"/>
  <c r="E42" i="61"/>
  <c r="D42" i="61"/>
  <c r="P41" i="61"/>
  <c r="O41" i="61"/>
  <c r="N41" i="61"/>
  <c r="M41" i="61"/>
  <c r="K41" i="61"/>
  <c r="I41" i="61"/>
  <c r="F41" i="61"/>
  <c r="E41" i="61"/>
  <c r="D41" i="61"/>
  <c r="P40" i="61"/>
  <c r="O40" i="61"/>
  <c r="N40" i="61"/>
  <c r="M40" i="61"/>
  <c r="K40" i="61"/>
  <c r="I40" i="61"/>
  <c r="F40" i="61"/>
  <c r="E40" i="61"/>
  <c r="D40" i="61"/>
  <c r="P39" i="61"/>
  <c r="O39" i="61"/>
  <c r="N39" i="61"/>
  <c r="M39" i="61"/>
  <c r="K39" i="61"/>
  <c r="I39" i="61"/>
  <c r="F39" i="61"/>
  <c r="E39" i="61"/>
  <c r="D39" i="61"/>
  <c r="P38" i="61"/>
  <c r="O38" i="61"/>
  <c r="N38" i="61"/>
  <c r="M38" i="61"/>
  <c r="K38" i="61"/>
  <c r="I38" i="61"/>
  <c r="F38" i="61"/>
  <c r="E38" i="61"/>
  <c r="D38" i="61"/>
  <c r="P37" i="61"/>
  <c r="O37" i="61"/>
  <c r="N37" i="61"/>
  <c r="M37" i="61"/>
  <c r="K37" i="61"/>
  <c r="I37" i="61"/>
  <c r="F37" i="61"/>
  <c r="E37" i="61"/>
  <c r="D37" i="61"/>
  <c r="P36" i="61"/>
  <c r="O36" i="61"/>
  <c r="N36" i="61"/>
  <c r="M36" i="61"/>
  <c r="K36" i="61"/>
  <c r="I36" i="61"/>
  <c r="F36" i="61"/>
  <c r="E36" i="61"/>
  <c r="D36" i="61"/>
  <c r="P35" i="61"/>
  <c r="O35" i="61"/>
  <c r="N35" i="61"/>
  <c r="M35" i="61"/>
  <c r="K35" i="61"/>
  <c r="I35" i="61"/>
  <c r="F35" i="61"/>
  <c r="E35" i="61"/>
  <c r="D35" i="61"/>
  <c r="P34" i="61"/>
  <c r="O34" i="61"/>
  <c r="N34" i="61"/>
  <c r="M34" i="61"/>
  <c r="K34" i="61"/>
  <c r="I34" i="61"/>
  <c r="F34" i="61"/>
  <c r="E34" i="61"/>
  <c r="D34" i="61"/>
  <c r="P33" i="61"/>
  <c r="O33" i="61"/>
  <c r="N33" i="61"/>
  <c r="M33" i="61"/>
  <c r="K33" i="61"/>
  <c r="I33" i="61"/>
  <c r="F33" i="61"/>
  <c r="E33" i="61"/>
  <c r="D33" i="61"/>
  <c r="P32" i="61"/>
  <c r="O32" i="61"/>
  <c r="N32" i="61"/>
  <c r="M32" i="61"/>
  <c r="K32" i="61"/>
  <c r="I32" i="61"/>
  <c r="F32" i="61"/>
  <c r="E32" i="61"/>
  <c r="D32" i="61"/>
  <c r="P31" i="61"/>
  <c r="O31" i="61"/>
  <c r="N31" i="61"/>
  <c r="M31" i="61"/>
  <c r="K31" i="61"/>
  <c r="I31" i="61"/>
  <c r="F31" i="61"/>
  <c r="E31" i="61"/>
  <c r="D31" i="61"/>
  <c r="P30" i="61"/>
  <c r="O30" i="61"/>
  <c r="N30" i="61"/>
  <c r="M30" i="61"/>
  <c r="K30" i="61"/>
  <c r="I30" i="61"/>
  <c r="F30" i="61"/>
  <c r="E30" i="61"/>
  <c r="D30" i="61"/>
  <c r="P29" i="61"/>
  <c r="O29" i="61"/>
  <c r="N29" i="61"/>
  <c r="M29" i="61"/>
  <c r="K29" i="61"/>
  <c r="I29" i="61"/>
  <c r="F29" i="61"/>
  <c r="E29" i="61"/>
  <c r="D29" i="61"/>
  <c r="P28" i="61"/>
  <c r="O28" i="61"/>
  <c r="N28" i="61"/>
  <c r="M28" i="61"/>
  <c r="K28" i="61"/>
  <c r="I28" i="61"/>
  <c r="F28" i="61"/>
  <c r="E28" i="61"/>
  <c r="D28" i="61"/>
  <c r="P27" i="61"/>
  <c r="O27" i="61"/>
  <c r="N27" i="61"/>
  <c r="M27" i="61"/>
  <c r="K27" i="61"/>
  <c r="I27" i="61"/>
  <c r="F27" i="61"/>
  <c r="E27" i="61"/>
  <c r="D27" i="61"/>
  <c r="N26" i="61"/>
  <c r="M26" i="61"/>
  <c r="K26" i="61"/>
  <c r="I26" i="61"/>
  <c r="F26" i="61"/>
  <c r="E26" i="61"/>
  <c r="D26" i="61"/>
  <c r="N25" i="61"/>
  <c r="M25" i="61"/>
  <c r="K25" i="61"/>
  <c r="I25" i="61"/>
  <c r="F25" i="61"/>
  <c r="E25" i="61"/>
  <c r="D25" i="61"/>
  <c r="N24" i="61"/>
  <c r="M24" i="61"/>
  <c r="K24" i="61"/>
  <c r="I24" i="61"/>
  <c r="F24" i="61"/>
  <c r="E24" i="61"/>
  <c r="D24" i="61"/>
  <c r="N23" i="61"/>
  <c r="M23" i="61"/>
  <c r="K23" i="61"/>
  <c r="I23" i="61"/>
  <c r="F23" i="61"/>
  <c r="E23" i="61"/>
  <c r="D23" i="61"/>
  <c r="N22" i="61"/>
  <c r="J4" i="61"/>
  <c r="K22" i="61"/>
  <c r="I22" i="61"/>
  <c r="E22" i="61"/>
  <c r="D22" i="61"/>
  <c r="N21" i="61"/>
  <c r="K21" i="61"/>
  <c r="I21" i="61"/>
  <c r="E21" i="61"/>
  <c r="D21" i="61"/>
  <c r="N20" i="61"/>
  <c r="K20" i="61"/>
  <c r="I20" i="61"/>
  <c r="E20" i="61"/>
  <c r="D20" i="61"/>
  <c r="N19" i="61"/>
  <c r="K19" i="61"/>
  <c r="I19" i="61"/>
  <c r="E19" i="61"/>
  <c r="D19" i="61"/>
  <c r="N18" i="61"/>
  <c r="K18" i="61"/>
  <c r="I18" i="61"/>
  <c r="E18" i="61"/>
  <c r="D18" i="61"/>
  <c r="N17" i="61"/>
  <c r="K17" i="61"/>
  <c r="I17" i="61"/>
  <c r="E17" i="61"/>
  <c r="D17" i="61"/>
  <c r="N16" i="61"/>
  <c r="K16" i="61"/>
  <c r="I16" i="61"/>
  <c r="E16" i="61"/>
  <c r="D16" i="61"/>
  <c r="N15" i="61"/>
  <c r="K15" i="61"/>
  <c r="I15" i="61"/>
  <c r="E15" i="61"/>
  <c r="D15" i="61"/>
  <c r="N14" i="61"/>
  <c r="K14" i="61"/>
  <c r="I14" i="61"/>
  <c r="E14" i="61"/>
  <c r="D14" i="61"/>
  <c r="N13" i="61"/>
  <c r="K13" i="61"/>
  <c r="I13" i="61"/>
  <c r="E13" i="61"/>
  <c r="D13" i="61"/>
  <c r="N12" i="61"/>
  <c r="K12" i="61"/>
  <c r="I12" i="61"/>
  <c r="E12" i="61"/>
  <c r="D12" i="61"/>
  <c r="N11" i="61"/>
  <c r="K11" i="61"/>
  <c r="I11" i="61"/>
  <c r="E11" i="61"/>
  <c r="D11" i="61"/>
  <c r="N10" i="61"/>
  <c r="K10" i="61"/>
  <c r="I10" i="61"/>
  <c r="E10" i="61"/>
  <c r="D10" i="61"/>
  <c r="N9" i="61"/>
  <c r="K9" i="61"/>
  <c r="I9" i="61"/>
  <c r="E9" i="61"/>
  <c r="D9" i="61"/>
  <c r="N8" i="61"/>
  <c r="K8" i="61"/>
  <c r="I8" i="61"/>
  <c r="E8" i="61"/>
  <c r="D8" i="61"/>
  <c r="N7" i="61"/>
  <c r="K7" i="61"/>
  <c r="I7" i="61"/>
  <c r="E7" i="61"/>
  <c r="D7" i="61"/>
  <c r="N6" i="61"/>
  <c r="K6" i="61"/>
  <c r="I6" i="61"/>
  <c r="E6" i="61"/>
  <c r="D6" i="61"/>
  <c r="P45" i="20"/>
  <c r="J3" i="20"/>
  <c r="O45" i="20"/>
  <c r="N45" i="20"/>
  <c r="M45" i="20"/>
  <c r="K45" i="20"/>
  <c r="I45" i="20"/>
  <c r="F45" i="20"/>
  <c r="E45" i="20"/>
  <c r="D45" i="20"/>
  <c r="A6" i="20"/>
  <c r="A7" i="20"/>
  <c r="A8" i="20"/>
  <c r="A9" i="20"/>
  <c r="A10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25" i="20"/>
  <c r="A26" i="20"/>
  <c r="A27" i="20"/>
  <c r="A28" i="20"/>
  <c r="A29" i="20"/>
  <c r="A30" i="20"/>
  <c r="A31" i="20"/>
  <c r="A32" i="20"/>
  <c r="A33" i="20"/>
  <c r="A34" i="20"/>
  <c r="A35" i="20"/>
  <c r="A36" i="20"/>
  <c r="A37" i="20"/>
  <c r="A38" i="20"/>
  <c r="A39" i="20"/>
  <c r="A40" i="20"/>
  <c r="A41" i="20"/>
  <c r="A42" i="20"/>
  <c r="A43" i="20"/>
  <c r="A44" i="20"/>
  <c r="A45" i="20"/>
  <c r="P44" i="20"/>
  <c r="O44" i="20"/>
  <c r="N44" i="20"/>
  <c r="M44" i="20"/>
  <c r="K44" i="20"/>
  <c r="I44" i="20"/>
  <c r="F44" i="20"/>
  <c r="E44" i="20"/>
  <c r="D44" i="20"/>
  <c r="P43" i="20"/>
  <c r="O43" i="20"/>
  <c r="N43" i="20"/>
  <c r="M43" i="20"/>
  <c r="K43" i="20"/>
  <c r="I43" i="20"/>
  <c r="F43" i="20"/>
  <c r="E43" i="20"/>
  <c r="D43" i="20"/>
  <c r="P42" i="20"/>
  <c r="O42" i="20"/>
  <c r="N42" i="20"/>
  <c r="M42" i="20"/>
  <c r="K42" i="20"/>
  <c r="I42" i="20"/>
  <c r="F42" i="20"/>
  <c r="E42" i="20"/>
  <c r="D42" i="20"/>
  <c r="P41" i="20"/>
  <c r="O41" i="20"/>
  <c r="N41" i="20"/>
  <c r="M41" i="20"/>
  <c r="K41" i="20"/>
  <c r="I41" i="20"/>
  <c r="F41" i="20"/>
  <c r="E41" i="20"/>
  <c r="D41" i="20"/>
  <c r="P40" i="20"/>
  <c r="O40" i="20"/>
  <c r="N40" i="20"/>
  <c r="M40" i="20"/>
  <c r="K40" i="20"/>
  <c r="I40" i="20"/>
  <c r="F40" i="20"/>
  <c r="E40" i="20"/>
  <c r="D40" i="20"/>
  <c r="P39" i="20"/>
  <c r="O39" i="20"/>
  <c r="N39" i="20"/>
  <c r="M39" i="20"/>
  <c r="K39" i="20"/>
  <c r="I39" i="20"/>
  <c r="F39" i="20"/>
  <c r="E39" i="20"/>
  <c r="D39" i="20"/>
  <c r="P38" i="20"/>
  <c r="O38" i="20"/>
  <c r="N38" i="20"/>
  <c r="M38" i="20"/>
  <c r="K38" i="20"/>
  <c r="I38" i="20"/>
  <c r="F38" i="20"/>
  <c r="E38" i="20"/>
  <c r="D38" i="20"/>
  <c r="P37" i="20"/>
  <c r="O37" i="20"/>
  <c r="N37" i="20"/>
  <c r="M37" i="20"/>
  <c r="K37" i="20"/>
  <c r="I37" i="20"/>
  <c r="F37" i="20"/>
  <c r="E37" i="20"/>
  <c r="D37" i="20"/>
  <c r="P36" i="20"/>
  <c r="O36" i="20"/>
  <c r="N36" i="20"/>
  <c r="M36" i="20"/>
  <c r="K36" i="20"/>
  <c r="I36" i="20"/>
  <c r="F36" i="20"/>
  <c r="E36" i="20"/>
  <c r="D36" i="20"/>
  <c r="P35" i="20"/>
  <c r="O35" i="20"/>
  <c r="N35" i="20"/>
  <c r="M35" i="20"/>
  <c r="K35" i="20"/>
  <c r="I35" i="20"/>
  <c r="F35" i="20"/>
  <c r="E35" i="20"/>
  <c r="D35" i="20"/>
  <c r="P34" i="20"/>
  <c r="O34" i="20"/>
  <c r="N34" i="20"/>
  <c r="M34" i="20"/>
  <c r="K34" i="20"/>
  <c r="I34" i="20"/>
  <c r="F34" i="20"/>
  <c r="E34" i="20"/>
  <c r="D34" i="20"/>
  <c r="P33" i="20"/>
  <c r="O33" i="20"/>
  <c r="N33" i="20"/>
  <c r="M33" i="20"/>
  <c r="K33" i="20"/>
  <c r="I33" i="20"/>
  <c r="F33" i="20"/>
  <c r="E33" i="20"/>
  <c r="D33" i="20"/>
  <c r="P32" i="20"/>
  <c r="O32" i="20"/>
  <c r="N32" i="20"/>
  <c r="M32" i="20"/>
  <c r="K32" i="20"/>
  <c r="I32" i="20"/>
  <c r="F32" i="20"/>
  <c r="E32" i="20"/>
  <c r="D32" i="20"/>
  <c r="P31" i="20"/>
  <c r="O31" i="20"/>
  <c r="N31" i="20"/>
  <c r="M31" i="20"/>
  <c r="K31" i="20"/>
  <c r="I31" i="20"/>
  <c r="F31" i="20"/>
  <c r="E31" i="20"/>
  <c r="D31" i="20"/>
  <c r="P30" i="20"/>
  <c r="O30" i="20"/>
  <c r="N30" i="20"/>
  <c r="M30" i="20"/>
  <c r="K30" i="20"/>
  <c r="I30" i="20"/>
  <c r="F30" i="20"/>
  <c r="E30" i="20"/>
  <c r="D30" i="20"/>
  <c r="P29" i="20"/>
  <c r="O29" i="20"/>
  <c r="N29" i="20"/>
  <c r="M29" i="20"/>
  <c r="K29" i="20"/>
  <c r="I29" i="20"/>
  <c r="F29" i="20"/>
  <c r="E29" i="20"/>
  <c r="D29" i="20"/>
  <c r="P28" i="20"/>
  <c r="O28" i="20"/>
  <c r="N28" i="20"/>
  <c r="M28" i="20"/>
  <c r="K28" i="20"/>
  <c r="I28" i="20"/>
  <c r="F28" i="20"/>
  <c r="E28" i="20"/>
  <c r="D28" i="20"/>
  <c r="P27" i="20"/>
  <c r="O27" i="20"/>
  <c r="N27" i="20"/>
  <c r="M27" i="20"/>
  <c r="K27" i="20"/>
  <c r="I27" i="20"/>
  <c r="F27" i="20"/>
  <c r="E27" i="20"/>
  <c r="D27" i="20"/>
  <c r="P26" i="20"/>
  <c r="O26" i="20"/>
  <c r="N26" i="20"/>
  <c r="M26" i="20"/>
  <c r="K26" i="20"/>
  <c r="I26" i="20"/>
  <c r="F26" i="20"/>
  <c r="E26" i="20"/>
  <c r="D26" i="20"/>
  <c r="P25" i="20"/>
  <c r="O25" i="20"/>
  <c r="N25" i="20"/>
  <c r="M25" i="20"/>
  <c r="K25" i="20"/>
  <c r="I25" i="20"/>
  <c r="F25" i="20"/>
  <c r="E25" i="20"/>
  <c r="D25" i="20"/>
  <c r="N24" i="20"/>
  <c r="M24" i="20"/>
  <c r="K24" i="20"/>
  <c r="I24" i="20"/>
  <c r="F24" i="20"/>
  <c r="E24" i="20"/>
  <c r="D24" i="20"/>
  <c r="J4" i="20"/>
  <c r="N23" i="20"/>
  <c r="K23" i="20"/>
  <c r="I23" i="20"/>
  <c r="G23" i="20"/>
  <c r="F23" i="20"/>
  <c r="E23" i="20"/>
  <c r="D23" i="20"/>
  <c r="N22" i="20"/>
  <c r="K22" i="20"/>
  <c r="I22" i="20"/>
  <c r="E22" i="20"/>
  <c r="N21" i="20"/>
  <c r="K21" i="20"/>
  <c r="I21" i="20"/>
  <c r="E21" i="20"/>
  <c r="D21" i="20"/>
  <c r="N20" i="20"/>
  <c r="K20" i="20"/>
  <c r="I20" i="20"/>
  <c r="E20" i="20"/>
  <c r="D20" i="20"/>
  <c r="N19" i="20"/>
  <c r="K19" i="20"/>
  <c r="I19" i="20"/>
  <c r="E19" i="20"/>
  <c r="D19" i="20"/>
  <c r="N18" i="20"/>
  <c r="K18" i="20"/>
  <c r="I18" i="20"/>
  <c r="E18" i="20"/>
  <c r="D18" i="20"/>
  <c r="N17" i="20"/>
  <c r="K17" i="20"/>
  <c r="I17" i="20"/>
  <c r="E17" i="20"/>
  <c r="D17" i="20"/>
  <c r="N16" i="20"/>
  <c r="K16" i="20"/>
  <c r="I16" i="20"/>
  <c r="E16" i="20"/>
  <c r="D16" i="20"/>
  <c r="N15" i="20"/>
  <c r="K15" i="20"/>
  <c r="I15" i="20"/>
  <c r="E15" i="20"/>
  <c r="D15" i="20"/>
  <c r="N14" i="20"/>
  <c r="K14" i="20"/>
  <c r="I14" i="20"/>
  <c r="E14" i="20"/>
  <c r="D14" i="20"/>
  <c r="N13" i="20"/>
  <c r="K13" i="20"/>
  <c r="I13" i="20"/>
  <c r="E13" i="20"/>
  <c r="D13" i="20"/>
  <c r="N12" i="20"/>
  <c r="K12" i="20"/>
  <c r="I12" i="20"/>
  <c r="E12" i="20"/>
  <c r="D12" i="20"/>
  <c r="N11" i="20"/>
  <c r="K11" i="20"/>
  <c r="I11" i="20"/>
  <c r="E11" i="20"/>
  <c r="D11" i="20"/>
  <c r="N10" i="20"/>
  <c r="K10" i="20"/>
  <c r="I10" i="20"/>
  <c r="E10" i="20"/>
  <c r="D10" i="20"/>
  <c r="N9" i="20"/>
  <c r="K9" i="20"/>
  <c r="I9" i="20"/>
  <c r="E9" i="20"/>
  <c r="D9" i="20"/>
  <c r="N8" i="20"/>
  <c r="K8" i="20"/>
  <c r="I8" i="20"/>
  <c r="E8" i="20"/>
  <c r="D8" i="20"/>
  <c r="N7" i="20"/>
  <c r="K7" i="20"/>
  <c r="I7" i="20"/>
  <c r="E7" i="20"/>
  <c r="D7" i="20"/>
  <c r="N6" i="20"/>
  <c r="K6" i="20"/>
  <c r="I6" i="20"/>
  <c r="E6" i="20"/>
  <c r="D6" i="20"/>
  <c r="X33" i="19"/>
  <c r="AI27" i="19"/>
  <c r="AB27" i="19"/>
  <c r="AC27" i="19"/>
  <c r="W27" i="19"/>
  <c r="X27" i="19"/>
  <c r="Y27" i="19"/>
  <c r="Z27" i="19"/>
  <c r="AA27" i="19"/>
  <c r="K27" i="19"/>
  <c r="J27" i="19"/>
  <c r="F27" i="19"/>
  <c r="I27" i="19"/>
  <c r="H27" i="19"/>
  <c r="G27" i="19"/>
  <c r="E27" i="19"/>
  <c r="AI26" i="19"/>
  <c r="AB26" i="19"/>
  <c r="AC26" i="19"/>
  <c r="W26" i="19"/>
  <c r="X26" i="19"/>
  <c r="Y26" i="19"/>
  <c r="Z26" i="19"/>
  <c r="AA26" i="19"/>
  <c r="K26" i="19"/>
  <c r="J26" i="19"/>
  <c r="F26" i="19"/>
  <c r="I26" i="19"/>
  <c r="H26" i="19"/>
  <c r="G26" i="19"/>
  <c r="E26" i="19"/>
  <c r="AI25" i="19"/>
  <c r="AB25" i="19"/>
  <c r="AC25" i="19"/>
  <c r="W25" i="19"/>
  <c r="X25" i="19"/>
  <c r="Y25" i="19"/>
  <c r="Z25" i="19"/>
  <c r="AA25" i="19"/>
  <c r="K25" i="19"/>
  <c r="J25" i="19"/>
  <c r="F25" i="19"/>
  <c r="I25" i="19"/>
  <c r="H25" i="19"/>
  <c r="G25" i="19"/>
  <c r="E25" i="19"/>
  <c r="AI24" i="19"/>
  <c r="AB24" i="19"/>
  <c r="AC24" i="19"/>
  <c r="W24" i="19"/>
  <c r="X24" i="19"/>
  <c r="Y24" i="19"/>
  <c r="Z24" i="19"/>
  <c r="AA24" i="19"/>
  <c r="K24" i="19"/>
  <c r="J24" i="19"/>
  <c r="F24" i="19"/>
  <c r="I24" i="19"/>
  <c r="H24" i="19"/>
  <c r="G24" i="19"/>
  <c r="E24" i="19"/>
  <c r="Z17" i="19"/>
  <c r="AA17" i="19"/>
  <c r="AB17" i="19"/>
  <c r="Z5" i="19"/>
  <c r="AA5" i="19"/>
  <c r="AB5" i="19"/>
  <c r="Z8" i="19"/>
  <c r="AA8" i="19"/>
  <c r="AB8" i="19"/>
  <c r="Z7" i="19"/>
  <c r="AA7" i="19"/>
  <c r="AB7" i="19"/>
  <c r="Z6" i="19"/>
  <c r="AA6" i="19"/>
  <c r="AB6" i="19"/>
  <c r="Z10" i="19"/>
  <c r="AA10" i="19"/>
  <c r="AB10" i="19"/>
  <c r="Z11" i="19"/>
  <c r="AA11" i="19"/>
  <c r="AB11" i="19"/>
  <c r="Z12" i="19"/>
  <c r="AA12" i="19"/>
  <c r="AB12" i="19"/>
  <c r="Z13" i="19"/>
  <c r="AA13" i="19"/>
  <c r="AB13" i="19"/>
  <c r="Z16" i="19"/>
  <c r="AA16" i="19"/>
  <c r="AB16" i="19"/>
  <c r="Z19" i="19"/>
  <c r="AA19" i="19"/>
  <c r="AB19" i="19"/>
  <c r="Z15" i="19"/>
  <c r="AA15" i="19"/>
  <c r="AB15" i="19"/>
  <c r="Z9" i="19"/>
  <c r="AA9" i="19"/>
  <c r="AB9" i="19"/>
  <c r="Z23" i="19"/>
  <c r="AA23" i="19"/>
  <c r="AB23" i="19"/>
  <c r="Z14" i="19"/>
  <c r="AA14" i="19"/>
  <c r="AB14" i="19"/>
  <c r="Z21" i="19"/>
  <c r="AA21" i="19"/>
  <c r="AB21" i="19"/>
  <c r="Z18" i="19"/>
  <c r="AA18" i="19"/>
  <c r="AB18" i="19"/>
  <c r="Z20" i="19"/>
  <c r="AA20" i="19"/>
  <c r="AB20" i="19"/>
  <c r="Z22" i="19"/>
  <c r="AA22" i="19"/>
  <c r="AB22" i="19"/>
  <c r="AC17" i="19"/>
  <c r="K17" i="19"/>
  <c r="AC22" i="19"/>
  <c r="K22" i="19"/>
  <c r="AC20" i="19"/>
  <c r="K20" i="19"/>
  <c r="AC18" i="19"/>
  <c r="K18" i="19"/>
  <c r="AC21" i="19"/>
  <c r="K21" i="19"/>
  <c r="AC14" i="19"/>
  <c r="K14" i="19"/>
  <c r="AC23" i="19"/>
  <c r="K23" i="19"/>
  <c r="AC9" i="19"/>
  <c r="K9" i="19"/>
  <c r="AC15" i="19"/>
  <c r="K15" i="19"/>
  <c r="AC19" i="19"/>
  <c r="K19" i="19"/>
  <c r="AC16" i="19"/>
  <c r="K16" i="19"/>
  <c r="AC13" i="19"/>
  <c r="K13" i="19"/>
  <c r="AC12" i="19"/>
  <c r="K12" i="19"/>
  <c r="AC11" i="19"/>
  <c r="K11" i="19"/>
  <c r="AC10" i="19"/>
  <c r="K10" i="19"/>
  <c r="AC6" i="19"/>
  <c r="K6" i="19"/>
  <c r="AC7" i="19"/>
  <c r="K7" i="19"/>
  <c r="AC8" i="19"/>
  <c r="K8" i="19"/>
  <c r="AC5" i="19"/>
  <c r="K5" i="19"/>
  <c r="M37" i="32"/>
  <c r="M36" i="32"/>
  <c r="A3" i="58"/>
  <c r="A4" i="58"/>
  <c r="A5" i="58"/>
  <c r="A6" i="58"/>
  <c r="A7" i="58"/>
  <c r="A8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46" i="58"/>
  <c r="A47" i="58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Z5" i="58"/>
  <c r="Z4" i="58"/>
  <c r="Z3" i="58"/>
</calcChain>
</file>

<file path=xl/sharedStrings.xml><?xml version="1.0" encoding="utf-8"?>
<sst xmlns="http://schemas.openxmlformats.org/spreadsheetml/2006/main" count="1366" uniqueCount="492">
  <si>
    <t>Sail No.</t>
  </si>
  <si>
    <t>Helm</t>
  </si>
  <si>
    <t>Type</t>
  </si>
  <si>
    <t>Posn</t>
  </si>
  <si>
    <t>Sail Number</t>
  </si>
  <si>
    <t>ET1</t>
  </si>
  <si>
    <t>CT1</t>
  </si>
  <si>
    <t>Notes</t>
  </si>
  <si>
    <t>Boat Name</t>
  </si>
  <si>
    <t>OR</t>
  </si>
  <si>
    <t>Race Number</t>
  </si>
  <si>
    <t>Corrected Posn</t>
  </si>
  <si>
    <t>Total Points</t>
  </si>
  <si>
    <t>If someone DNFs a race then "DNF" should be entered as the finish time</t>
  </si>
  <si>
    <t>DSQ = Disq</t>
  </si>
  <si>
    <t>ualified</t>
  </si>
  <si>
    <t>DNS = Didn't sign on</t>
  </si>
  <si>
    <t>Fleet</t>
  </si>
  <si>
    <t>Class</t>
  </si>
  <si>
    <t>Hobie 16</t>
  </si>
  <si>
    <t>Nacra 5.5</t>
  </si>
  <si>
    <t>Nacra 5.0</t>
  </si>
  <si>
    <t>Crew</t>
  </si>
  <si>
    <t>S</t>
  </si>
  <si>
    <t>Finishers=</t>
  </si>
  <si>
    <t xml:space="preserve">Race Number </t>
  </si>
  <si>
    <t>Position</t>
  </si>
  <si>
    <t>Combined</t>
  </si>
  <si>
    <t>BoatName</t>
  </si>
  <si>
    <t>SailNumber</t>
  </si>
  <si>
    <t>DYC Hcap</t>
  </si>
  <si>
    <t>Dragoon</t>
  </si>
  <si>
    <t>Boat H'cap</t>
  </si>
  <si>
    <t>Disc</t>
  </si>
  <si>
    <t>Boat</t>
  </si>
  <si>
    <t>Boats Entered</t>
  </si>
  <si>
    <t>Published:</t>
  </si>
  <si>
    <t>Class H'cap</t>
  </si>
  <si>
    <t>Time -hhmmss</t>
  </si>
  <si>
    <t>HelmSurname</t>
  </si>
  <si>
    <t>CrewSurname</t>
  </si>
  <si>
    <t>Helm First Name</t>
  </si>
  <si>
    <t>Crew First name</t>
  </si>
  <si>
    <t>Label</t>
  </si>
  <si>
    <t>D1</t>
  </si>
  <si>
    <t>D2</t>
  </si>
  <si>
    <t>D3</t>
  </si>
  <si>
    <t>Laps</t>
  </si>
  <si>
    <t>Cyrille Girardin</t>
  </si>
  <si>
    <t>Richard Moberly</t>
  </si>
  <si>
    <t>Andrew Boyd</t>
  </si>
  <si>
    <t>David Scott</t>
  </si>
  <si>
    <t>Michael Winklmaier</t>
  </si>
  <si>
    <t>Michael Sulzer</t>
  </si>
  <si>
    <t>Harko Kloeze</t>
  </si>
  <si>
    <t>Erwin Telemans</t>
  </si>
  <si>
    <t>Jason Rubens</t>
  </si>
  <si>
    <t>Ype</t>
  </si>
  <si>
    <t>Al Bush</t>
  </si>
  <si>
    <t>Kalle</t>
  </si>
  <si>
    <t>Khaipho</t>
  </si>
  <si>
    <t>Andreas Schmidt</t>
  </si>
  <si>
    <t>Eveline</t>
  </si>
  <si>
    <t>Peter Scheren</t>
  </si>
  <si>
    <t>Adam Lovett</t>
  </si>
  <si>
    <t>Clementine James</t>
  </si>
  <si>
    <t>Theluji</t>
  </si>
  <si>
    <t>Meercat</t>
  </si>
  <si>
    <t>Strophic</t>
  </si>
  <si>
    <t>Tiger</t>
  </si>
  <si>
    <t>NED 3</t>
  </si>
  <si>
    <t>Reg. No.</t>
  </si>
  <si>
    <t>Local /Int.</t>
  </si>
  <si>
    <t>Alt. crew</t>
  </si>
  <si>
    <t>Boat Type</t>
  </si>
  <si>
    <t>Disclaimer</t>
  </si>
  <si>
    <t>Events</t>
  </si>
  <si>
    <t>Payment Confirmation</t>
  </si>
  <si>
    <t>Insurance</t>
  </si>
  <si>
    <t>AHCA</t>
  </si>
  <si>
    <t>L</t>
  </si>
  <si>
    <t xml:space="preserve">Andrew </t>
  </si>
  <si>
    <t>Boyd</t>
  </si>
  <si>
    <t>Sue</t>
  </si>
  <si>
    <t>Kiss my 'Aft</t>
  </si>
  <si>
    <t>H16</t>
  </si>
  <si>
    <t>Y</t>
  </si>
  <si>
    <t>b</t>
  </si>
  <si>
    <t>r</t>
  </si>
  <si>
    <t>Al</t>
  </si>
  <si>
    <t>Bush</t>
  </si>
  <si>
    <t>Don</t>
  </si>
  <si>
    <t>White</t>
  </si>
  <si>
    <t>Jose</t>
  </si>
  <si>
    <t>Jalapino</t>
  </si>
  <si>
    <t>Kees</t>
  </si>
  <si>
    <t>de Graaf</t>
  </si>
  <si>
    <t>Anna</t>
  </si>
  <si>
    <t>Chandler</t>
  </si>
  <si>
    <t>Miceal</t>
  </si>
  <si>
    <t>Edler</t>
  </si>
  <si>
    <t xml:space="preserve">Martin </t>
  </si>
  <si>
    <t>Akerlund</t>
  </si>
  <si>
    <t>Tina</t>
  </si>
  <si>
    <t>Magic Manta</t>
  </si>
  <si>
    <t>Nacra</t>
  </si>
  <si>
    <t>Infusion</t>
  </si>
  <si>
    <t>Cyrile</t>
  </si>
  <si>
    <t>Girardin</t>
  </si>
  <si>
    <t>Kirstine</t>
  </si>
  <si>
    <t>Thyge Nojgaard</t>
  </si>
  <si>
    <t>Meo Paka</t>
  </si>
  <si>
    <t>Arthur</t>
  </si>
  <si>
    <t>Heywood</t>
  </si>
  <si>
    <t>Steven</t>
  </si>
  <si>
    <t>Lanjouw</t>
  </si>
  <si>
    <t>Zanj Bajaj</t>
  </si>
  <si>
    <t>SE42</t>
  </si>
  <si>
    <t>Harko</t>
  </si>
  <si>
    <t>Kloeze</t>
  </si>
  <si>
    <t>Rik</t>
  </si>
  <si>
    <t>Peeperhorn</t>
  </si>
  <si>
    <t>Emily</t>
  </si>
  <si>
    <t>Leibchen</t>
  </si>
  <si>
    <t xml:space="preserve">Emily </t>
  </si>
  <si>
    <t>Liebchen</t>
  </si>
  <si>
    <t>Natalia</t>
  </si>
  <si>
    <t>Celani</t>
  </si>
  <si>
    <t>Inapaa</t>
  </si>
  <si>
    <t xml:space="preserve">Richard </t>
  </si>
  <si>
    <t>Moberly</t>
  </si>
  <si>
    <t>Hellman</t>
  </si>
  <si>
    <t>Jason</t>
  </si>
  <si>
    <t>Rubens</t>
  </si>
  <si>
    <t>Lars Bo</t>
  </si>
  <si>
    <t>Lund</t>
  </si>
  <si>
    <t>Adam</t>
  </si>
  <si>
    <t>Lovett</t>
  </si>
  <si>
    <t>Dave</t>
  </si>
  <si>
    <t>Scott</t>
  </si>
  <si>
    <t>Sarah</t>
  </si>
  <si>
    <t>Alpha Crusis</t>
  </si>
  <si>
    <t>Micheal</t>
  </si>
  <si>
    <t>Sulzer</t>
  </si>
  <si>
    <t>Annegret</t>
  </si>
  <si>
    <t>Wetzel</t>
  </si>
  <si>
    <t>Phoenix</t>
  </si>
  <si>
    <t>Paul</t>
  </si>
  <si>
    <t>Troll</t>
  </si>
  <si>
    <t>Tariq</t>
  </si>
  <si>
    <t>Nielson</t>
  </si>
  <si>
    <t>Kim</t>
  </si>
  <si>
    <t>Roland</t>
  </si>
  <si>
    <t>Van de Ven</t>
  </si>
  <si>
    <t>Peter</t>
  </si>
  <si>
    <t>Scheren</t>
  </si>
  <si>
    <t>Tigger</t>
  </si>
  <si>
    <t xml:space="preserve">Jeroen </t>
  </si>
  <si>
    <t>van 't Pad Bosch</t>
  </si>
  <si>
    <t>Geubbels</t>
  </si>
  <si>
    <t xml:space="preserve">Geoff </t>
  </si>
  <si>
    <t>Denton</t>
  </si>
  <si>
    <t>Winklmaier</t>
  </si>
  <si>
    <t>Beast</t>
  </si>
  <si>
    <t>RSA2</t>
  </si>
  <si>
    <t>Inter-20</t>
  </si>
  <si>
    <t>n/a</t>
  </si>
  <si>
    <t xml:space="preserve">Craig </t>
  </si>
  <si>
    <t>Wood</t>
  </si>
  <si>
    <t>Ron</t>
  </si>
  <si>
    <t>Bronkhurst</t>
  </si>
  <si>
    <t>Nauticat</t>
  </si>
  <si>
    <t>Paresh</t>
  </si>
  <si>
    <t>Patel</t>
  </si>
  <si>
    <t>Rhino</t>
  </si>
  <si>
    <t>Rauscher</t>
  </si>
  <si>
    <t>Andrew</t>
  </si>
  <si>
    <t>Tony</t>
  </si>
  <si>
    <t>Hughes</t>
  </si>
  <si>
    <t>Alistair</t>
  </si>
  <si>
    <t>James</t>
  </si>
  <si>
    <t>Lena</t>
  </si>
  <si>
    <t>Oscarsson</t>
  </si>
  <si>
    <t>Manta Resort II</t>
  </si>
  <si>
    <t>Smit</t>
  </si>
  <si>
    <t>Tommeke</t>
  </si>
  <si>
    <t>Vanneste</t>
  </si>
  <si>
    <t>I</t>
  </si>
  <si>
    <t>Johannes</t>
  </si>
  <si>
    <t>Lebede</t>
  </si>
  <si>
    <t xml:space="preserve">Vincent </t>
  </si>
  <si>
    <t>Langdon Morris</t>
  </si>
  <si>
    <t>Illovo</t>
  </si>
  <si>
    <t>Dart</t>
  </si>
  <si>
    <t xml:space="preserve">Harold </t>
  </si>
  <si>
    <t>Janz</t>
  </si>
  <si>
    <t xml:space="preserve">Nathaya </t>
  </si>
  <si>
    <t>#3</t>
  </si>
  <si>
    <t xml:space="preserve">Blaine </t>
  </si>
  <si>
    <t>Dodds</t>
  </si>
  <si>
    <t>Peter -Blaine</t>
  </si>
  <si>
    <t>Roxanne</t>
  </si>
  <si>
    <t>Hobie</t>
  </si>
  <si>
    <t>Wildcat</t>
  </si>
  <si>
    <t>Alternate</t>
  </si>
  <si>
    <t xml:space="preserve">Grahame </t>
  </si>
  <si>
    <t>Southwick</t>
  </si>
  <si>
    <t>Nunn</t>
  </si>
  <si>
    <t>Flying Fijian</t>
  </si>
  <si>
    <t xml:space="preserve">Charles </t>
  </si>
  <si>
    <t>Girard</t>
  </si>
  <si>
    <t>Frenchy</t>
  </si>
  <si>
    <t>du Preez</t>
  </si>
  <si>
    <t>8 Some Ting</t>
  </si>
  <si>
    <t>N</t>
  </si>
  <si>
    <t xml:space="preserve">Jonathan </t>
  </si>
  <si>
    <t>Stonier</t>
  </si>
  <si>
    <t>Richard</t>
  </si>
  <si>
    <t>Robinson</t>
  </si>
  <si>
    <t>Andjamo</t>
  </si>
  <si>
    <t>tbc</t>
  </si>
  <si>
    <t>Mathieu</t>
  </si>
  <si>
    <t>ROULLIER</t>
  </si>
  <si>
    <t>Khalil</t>
  </si>
  <si>
    <t>Ketari</t>
  </si>
  <si>
    <t>No. 6</t>
  </si>
  <si>
    <t xml:space="preserve">Robert </t>
  </si>
  <si>
    <t>Archibald</t>
  </si>
  <si>
    <t>Alexa</t>
  </si>
  <si>
    <t>Blaine</t>
  </si>
  <si>
    <t>Hobie Tiger 1</t>
  </si>
  <si>
    <t>Alexandra</t>
  </si>
  <si>
    <t>Weihrauch</t>
  </si>
  <si>
    <t xml:space="preserve">Anna </t>
  </si>
  <si>
    <t>Edris</t>
  </si>
  <si>
    <t>Mahony</t>
  </si>
  <si>
    <t>Conar</t>
  </si>
  <si>
    <t>Rowan</t>
  </si>
  <si>
    <t>Katie Taylor</t>
  </si>
  <si>
    <t>Simon</t>
  </si>
  <si>
    <t>Woods</t>
  </si>
  <si>
    <t>Amber</t>
  </si>
  <si>
    <t>Nicholas</t>
  </si>
  <si>
    <t>Mace</t>
  </si>
  <si>
    <t>Deidre</t>
  </si>
  <si>
    <t xml:space="preserve">Gunnar </t>
  </si>
  <si>
    <t>Larsen</t>
  </si>
  <si>
    <t xml:space="preserve">Frank </t>
  </si>
  <si>
    <t>de Waard</t>
  </si>
  <si>
    <t>Boskalis</t>
  </si>
  <si>
    <t xml:space="preserve">Conrad </t>
  </si>
  <si>
    <t>Schwindt</t>
  </si>
  <si>
    <t>n</t>
  </si>
  <si>
    <t>Ben </t>
  </si>
  <si>
    <t>Muller</t>
  </si>
  <si>
    <t>Tobie</t>
  </si>
  <si>
    <t>Mark </t>
  </si>
  <si>
    <t>Kopel</t>
  </si>
  <si>
    <t xml:space="preserve">Julian </t>
  </si>
  <si>
    <t>Power</t>
  </si>
  <si>
    <t>The other blonde</t>
  </si>
  <si>
    <t>Mike</t>
  </si>
  <si>
    <t>Goodyear</t>
  </si>
  <si>
    <t xml:space="preserve">Gary </t>
  </si>
  <si>
    <t>Hubach</t>
  </si>
  <si>
    <t xml:space="preserve">Louise </t>
  </si>
  <si>
    <t>William</t>
  </si>
  <si>
    <t>Kieser</t>
  </si>
  <si>
    <t>Mark</t>
  </si>
  <si>
    <t>Nicholls</t>
  </si>
  <si>
    <t>Huffin</t>
  </si>
  <si>
    <t>Belia</t>
  </si>
  <si>
    <t>Klaassen</t>
  </si>
  <si>
    <t>Petra</t>
  </si>
  <si>
    <t>Larsson</t>
  </si>
  <si>
    <t>Cat B</t>
  </si>
  <si>
    <t>Sahil</t>
  </si>
  <si>
    <t>mubango</t>
  </si>
  <si>
    <t>A</t>
  </si>
  <si>
    <t>B</t>
  </si>
  <si>
    <t>Fleet A Start Time</t>
  </si>
  <si>
    <t>Fleet B Start Time</t>
  </si>
  <si>
    <t>Timestamp</t>
  </si>
  <si>
    <t>Helm Name</t>
  </si>
  <si>
    <t>Helm Email</t>
  </si>
  <si>
    <t>Crew Name</t>
  </si>
  <si>
    <t>Crew Email</t>
  </si>
  <si>
    <t>Alternate Crew Name</t>
  </si>
  <si>
    <t>Alternate Crew email</t>
  </si>
  <si>
    <t>Charter Boat required...?</t>
  </si>
  <si>
    <t>Doing Bay Racing</t>
  </si>
  <si>
    <t>Doing Zanzibar Raid?</t>
  </si>
  <si>
    <t>Helm T-Shirt size</t>
  </si>
  <si>
    <t>Crew T-Shirt size</t>
  </si>
  <si>
    <t>City</t>
  </si>
  <si>
    <t>Country</t>
  </si>
  <si>
    <t>BudgetMoney</t>
  </si>
  <si>
    <t>Paid Bay</t>
  </si>
  <si>
    <t>Paid Raid</t>
  </si>
  <si>
    <t>8/14/2014 11:05:12</t>
  </si>
  <si>
    <t>michael.winklmaier@gmail.com</t>
  </si>
  <si>
    <t>Hilda Kiel</t>
  </si>
  <si>
    <t>hgkiel@gmx.net</t>
  </si>
  <si>
    <t>No - got my own</t>
  </si>
  <si>
    <t>Yes</t>
  </si>
  <si>
    <t>No</t>
  </si>
  <si>
    <t>XXL</t>
  </si>
  <si>
    <t>M</t>
  </si>
  <si>
    <t>Dar-es-salaam</t>
  </si>
  <si>
    <t>Tanzania</t>
  </si>
  <si>
    <t>8/15/2014 10:48:28</t>
  </si>
  <si>
    <t>pgparesh@gmail.com</t>
  </si>
  <si>
    <t>Matt</t>
  </si>
  <si>
    <t>fsm@cmcautomobiles.com</t>
  </si>
  <si>
    <t>XL</t>
  </si>
  <si>
    <t>Dar es Salaam</t>
  </si>
  <si>
    <t>8/18/2014 9:36:58</t>
  </si>
  <si>
    <t>schmidt-sulzer@web.de</t>
  </si>
  <si>
    <t>schmidt@wasserprojekt.de</t>
  </si>
  <si>
    <t>Nacra F18 Infusion</t>
  </si>
  <si>
    <t>8/18/2014 10:15:27</t>
  </si>
  <si>
    <t>Peter Folling</t>
  </si>
  <si>
    <t>pfolling@slb.com</t>
  </si>
  <si>
    <t>Philippe Roisse</t>
  </si>
  <si>
    <t>philroisse@hotmail.com</t>
  </si>
  <si>
    <t>Dar Es Salaam</t>
  </si>
  <si>
    <t>8/18/2014 11:20:41</t>
  </si>
  <si>
    <t>Tony Hughes</t>
  </si>
  <si>
    <t>ahughes@lcg.co.tz</t>
  </si>
  <si>
    <t>Richard Stanley</t>
  </si>
  <si>
    <t>his@stanlet-tz.com</t>
  </si>
  <si>
    <t>M, L</t>
  </si>
  <si>
    <t>8/18/2014 15:05:17</t>
  </si>
  <si>
    <t>Juan</t>
  </si>
  <si>
    <t>jl871@nyu.edu</t>
  </si>
  <si>
    <t>TBA</t>
  </si>
  <si>
    <t>Lueiro</t>
  </si>
  <si>
    <t>8/18/2014 15:40:52</t>
  </si>
  <si>
    <t>cyrgir@gmail.com</t>
  </si>
  <si>
    <t>Olivier Praz</t>
  </si>
  <si>
    <t>olivierpraz@gmail.com</t>
  </si>
  <si>
    <t>8/18/2014 21:37:37</t>
  </si>
  <si>
    <t>clementinejames@gmail.com</t>
  </si>
  <si>
    <t>Natalia Celani</t>
  </si>
  <si>
    <t>natalia.celani@tz.sabmiller.com</t>
  </si>
  <si>
    <t>Lauren Padilla</t>
  </si>
  <si>
    <t>8/19/2014 11:04:55</t>
  </si>
  <si>
    <t>Filip Tack</t>
  </si>
  <si>
    <t>filip@appliedtechtz.com</t>
  </si>
  <si>
    <t>Simon Delens</t>
  </si>
  <si>
    <t>simon.delens@twigacement.com</t>
  </si>
  <si>
    <t>8/20/2014 11:22:35</t>
  </si>
  <si>
    <t>Kyle</t>
  </si>
  <si>
    <t>kyleboman@gmail.com</t>
  </si>
  <si>
    <t>Johannesburg</t>
  </si>
  <si>
    <t>South Africa</t>
  </si>
  <si>
    <t>8/20/2014 18:00:06</t>
  </si>
  <si>
    <t>Jonathan Hawkins</t>
  </si>
  <si>
    <t>hawkinsgroup@telkomsa.net</t>
  </si>
  <si>
    <t>Antoinette Burkhardt</t>
  </si>
  <si>
    <t>8/28/2014 9:50:16</t>
  </si>
  <si>
    <t>charles@hobie.co.za</t>
  </si>
  <si>
    <t>JHB</t>
  </si>
  <si>
    <t>8/28/2014 12:14:34</t>
  </si>
  <si>
    <t>Mark Kopel</t>
  </si>
  <si>
    <t>sailing@fabtec-skylights.co.za</t>
  </si>
  <si>
    <t>Julian Power</t>
  </si>
  <si>
    <t>julian@gw.co.za</t>
  </si>
  <si>
    <t>8/30/2014 11:03:55</t>
  </si>
  <si>
    <t>Nicholas Zervos</t>
  </si>
  <si>
    <t>nicholaszervos@gmail.com</t>
  </si>
  <si>
    <t>Henry Jones</t>
  </si>
  <si>
    <t>henry.a.c.jones@gmail.com</t>
  </si>
  <si>
    <t>Perth</t>
  </si>
  <si>
    <t>Australia</t>
  </si>
  <si>
    <t>Craig Wood</t>
  </si>
  <si>
    <t>Robert Fine</t>
  </si>
  <si>
    <t>Cape Town</t>
  </si>
  <si>
    <t>Joachim Bildstein</t>
  </si>
  <si>
    <t>Muscat</t>
  </si>
  <si>
    <t>Oman</t>
  </si>
  <si>
    <t>Richard Stubbs</t>
  </si>
  <si>
    <t>Dart 18</t>
  </si>
  <si>
    <t>Harare</t>
  </si>
  <si>
    <t>Zimbabwe</t>
  </si>
  <si>
    <t>Suva</t>
  </si>
  <si>
    <t>Fiji</t>
  </si>
  <si>
    <t>Nacra F18</t>
  </si>
  <si>
    <t>Roland van de Ven</t>
  </si>
  <si>
    <t>Craig Hulbert</t>
  </si>
  <si>
    <t>Durban</t>
  </si>
  <si>
    <t>Comment</t>
  </si>
  <si>
    <t>deposited into office</t>
  </si>
  <si>
    <t>paying by chit 9/9/14</t>
  </si>
  <si>
    <t>paid into office</t>
  </si>
  <si>
    <t>paid into ofice</t>
  </si>
  <si>
    <t>Carrie Wood</t>
  </si>
  <si>
    <t>YPE Smit</t>
  </si>
  <si>
    <t>Charles Dobie</t>
  </si>
  <si>
    <t>Belia Klaasman</t>
  </si>
  <si>
    <t>Yulia Miller</t>
  </si>
  <si>
    <t>Tom Stanley</t>
  </si>
  <si>
    <t>Jack/Peter</t>
  </si>
  <si>
    <t>Christina</t>
  </si>
  <si>
    <t>Kyle Boman</t>
  </si>
  <si>
    <t>Brenan Robinson</t>
  </si>
  <si>
    <t>Charles Girrard</t>
  </si>
  <si>
    <t>Gary Hubach</t>
  </si>
  <si>
    <t>Nasser Ali</t>
  </si>
  <si>
    <t>Ellen Ciampi</t>
  </si>
  <si>
    <t>S Ferry</t>
  </si>
  <si>
    <t>L Hawkins</t>
  </si>
  <si>
    <t>Jon Hawkins</t>
  </si>
  <si>
    <t>Toni Burqhart</t>
  </si>
  <si>
    <t>Hobie Tiger 18</t>
  </si>
  <si>
    <t>Fish G. Southwick</t>
  </si>
  <si>
    <t>Sharon Raynes</t>
  </si>
  <si>
    <t>Kalle Hellman</t>
  </si>
  <si>
    <t>Chiada</t>
  </si>
  <si>
    <t>Pieter Bonneraijeu</t>
  </si>
  <si>
    <t>0600</t>
  </si>
  <si>
    <t>Kim Troll</t>
  </si>
  <si>
    <t>Hobie 18</t>
  </si>
  <si>
    <t>Laura Kelly</t>
  </si>
  <si>
    <t>Rob Pettit</t>
  </si>
  <si>
    <t>Nassor Alamki</t>
  </si>
  <si>
    <t>Machano Mussa</t>
  </si>
  <si>
    <t>Matteaus Walcher</t>
  </si>
  <si>
    <t>Adriana Mariano</t>
  </si>
  <si>
    <t>Joe Bilstein</t>
  </si>
  <si>
    <t>Kees De Graaf</t>
  </si>
  <si>
    <t>Anna Chandler</t>
  </si>
  <si>
    <t>Grahame Southwick</t>
  </si>
  <si>
    <t>Sharon Rayner</t>
  </si>
  <si>
    <t>Garth Loudon</t>
  </si>
  <si>
    <t>Tanguy Garot</t>
  </si>
  <si>
    <t>Johannes Tallen</t>
  </si>
  <si>
    <t>Angela Stenger</t>
  </si>
  <si>
    <t>Charles Desmarquest</t>
  </si>
  <si>
    <t>Savanna Desmarquest</t>
  </si>
  <si>
    <t>Christian Plfeiderer</t>
  </si>
  <si>
    <t>Claus Dettelbacher</t>
  </si>
  <si>
    <t>Sarah Scott</t>
  </si>
  <si>
    <t>Justin Hoon</t>
  </si>
  <si>
    <t>Lenno Telemans</t>
  </si>
  <si>
    <t>Suzanne Morton</t>
  </si>
  <si>
    <t>John van der Vyver</t>
  </si>
  <si>
    <t>Sam van der Vyver</t>
  </si>
  <si>
    <t>Tom Allen</t>
  </si>
  <si>
    <t>Christina Balarin</t>
  </si>
  <si>
    <t>2751 retired - broken mast - Jason</t>
  </si>
  <si>
    <t>91741 retired - broken mast - david scott</t>
  </si>
  <si>
    <t>1659 capsized - michael sulzer</t>
  </si>
  <si>
    <t>nr.4</t>
  </si>
  <si>
    <t>nr.5</t>
  </si>
  <si>
    <t>parash</t>
  </si>
  <si>
    <t>reg 2747 -- actual sail 2749</t>
  </si>
  <si>
    <t>racw 1</t>
  </si>
  <si>
    <t>race1</t>
  </si>
  <si>
    <t>Zanzibar Guys</t>
  </si>
  <si>
    <t>DNF</t>
  </si>
  <si>
    <t>DNS</t>
  </si>
  <si>
    <t>Clementine James-Laura Kelly</t>
  </si>
  <si>
    <t>John van der Vyver-Sam van der Vyver</t>
  </si>
  <si>
    <t>Andrew Boyd-Kim Troll</t>
  </si>
  <si>
    <t>Cyrille Girardin-Rob Pettit</t>
  </si>
  <si>
    <t>Nassor Alamki-Machano Mussa</t>
  </si>
  <si>
    <t>Matteaus Walcher-Adriana Mariano</t>
  </si>
  <si>
    <t>Kees De Graaf-Anna Chandler</t>
  </si>
  <si>
    <t>David Scott-Suzanne Morton</t>
  </si>
  <si>
    <t>Grahame Southwick-Sharon Rayner</t>
  </si>
  <si>
    <t>Michael Winklmaier-Tanguy Garot</t>
  </si>
  <si>
    <t>Craig Wood-Carrie Wood</t>
  </si>
  <si>
    <t>Johannes Tallen-Angela Stenger</t>
  </si>
  <si>
    <t>Charles Desmarquest-Savanna Desmarquest</t>
  </si>
  <si>
    <t>Christian Plfeiderer-Claus Dettelbacher</t>
  </si>
  <si>
    <t>Sarah Scott-Justin Hoon</t>
  </si>
  <si>
    <t>Erwin Telemans-Lenno Telemans</t>
  </si>
  <si>
    <t>Michael Sulzer-Andreas Schmidt</t>
  </si>
  <si>
    <t>Tom Allen-Christina Balarin</t>
  </si>
  <si>
    <t>nassor almaki-machano mussa</t>
  </si>
  <si>
    <t>ryan pape</t>
  </si>
  <si>
    <t>simon mayers</t>
  </si>
  <si>
    <t>ryan pape-simon mayers</t>
  </si>
  <si>
    <t>Ryan Pape-Simon Mayers</t>
  </si>
  <si>
    <t>Chiara Cei</t>
  </si>
  <si>
    <t>Joe Bilstein-Chiara Cei</t>
  </si>
  <si>
    <t>Stephanie Goodyer</t>
  </si>
  <si>
    <t>Robert Fine-Stephanie Goodyer</t>
  </si>
  <si>
    <t>Robbie Edouard-Betsy</t>
  </si>
  <si>
    <t>Garth Loudon-Robbie Edouard-Betsy</t>
  </si>
  <si>
    <t>FINAL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</si>
</sst>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&quot;$&quot;* #,##0.00_-;\-&quot;$&quot;* #,##0.00_-;_-&quot;$&quot;* &quot;-&quot;??_-;_-@_-"/>
    <numFmt numFmtId="165" formatCode="_-* #,##0_-;\-* #,##0_-;_-* &quot;-&quot;??_-;_-@_-"/>
    <numFmt numFmtId="166" formatCode="0.0"/>
  </numFmts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0"/>
      <name val="Consolas"/>
      <family val="3"/>
    </font>
    <font>
      <b/>
      <sz val="10"/>
      <name val="Consolas"/>
      <family val="3"/>
    </font>
    <font>
      <sz val="10"/>
      <name val="Arial"/>
      <family val="2"/>
    </font>
    <font>
      <sz val="9.5"/>
      <name val="Arial"/>
      <family val="2"/>
    </font>
    <font>
      <b/>
      <sz val="18"/>
      <name val="Arial"/>
      <family val="2"/>
    </font>
    <font>
      <b/>
      <i/>
      <sz val="18"/>
      <name val="Arial"/>
      <family val="2"/>
    </font>
    <font>
      <b/>
      <sz val="9.5"/>
      <name val="Arial"/>
      <family val="2"/>
    </font>
    <font>
      <sz val="10"/>
      <color theme="0" tint="-0.249977111117893"/>
      <name val="Arial"/>
      <family val="2"/>
    </font>
    <font>
      <sz val="8"/>
      <color theme="1"/>
      <name val="Arial"/>
      <family val="2"/>
    </font>
    <font>
      <b/>
      <sz val="11"/>
      <color theme="1"/>
      <name val="Calibri"/>
      <family val="2"/>
      <scheme val="minor"/>
    </font>
    <font>
      <sz val="10"/>
      <color theme="1"/>
      <name val="Arial Unicode MS"/>
      <family val="2"/>
    </font>
    <font>
      <sz val="10"/>
      <color rgb="FF222222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sz val="12"/>
      <name val="Arial"/>
      <family val="2"/>
    </font>
    <font>
      <sz val="10"/>
      <color theme="0"/>
      <name val="Consolas"/>
      <family val="3"/>
    </font>
    <font>
      <sz val="10"/>
      <color theme="1"/>
      <name val="Consolas"/>
      <family val="3"/>
    </font>
    <font>
      <sz val="10"/>
      <color theme="1"/>
      <name val="Arial"/>
    </font>
    <font>
      <sz val="14"/>
      <color rgb="FFFF0000"/>
      <name val="Arial"/>
    </font>
    <font>
      <sz val="14"/>
      <name val="Arial"/>
    </font>
    <font>
      <sz val="8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dotted">
        <color auto="1"/>
      </bottom>
      <diagonal/>
    </border>
    <border>
      <left style="medium">
        <color auto="1"/>
      </left>
      <right style="thin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tted">
        <color auto="1"/>
      </top>
      <bottom style="medium">
        <color auto="1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60">
    <xf numFmtId="0" fontId="0" fillId="0" borderId="0"/>
    <xf numFmtId="0" fontId="2" fillId="0" borderId="0"/>
    <xf numFmtId="0" fontId="1" fillId="0" borderId="0"/>
    <xf numFmtId="164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135">
    <xf numFmtId="0" fontId="0" fillId="0" borderId="0" xfId="0"/>
    <xf numFmtId="0" fontId="3" fillId="0" borderId="0" xfId="0" applyFont="1"/>
    <xf numFmtId="0" fontId="0" fillId="0" borderId="0" xfId="0" applyFill="1"/>
    <xf numFmtId="0" fontId="0" fillId="0" borderId="0" xfId="0" applyFill="1" applyAlignment="1">
      <alignment horizontal="right"/>
    </xf>
    <xf numFmtId="1" fontId="0" fillId="0" borderId="0" xfId="0" applyNumberFormat="1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2" borderId="0" xfId="0" applyFill="1" applyBorder="1"/>
    <xf numFmtId="0" fontId="0" fillId="3" borderId="0" xfId="0" applyFill="1" applyBorder="1"/>
    <xf numFmtId="0" fontId="0" fillId="2" borderId="0" xfId="0" applyFill="1" applyBorder="1" applyAlignment="1">
      <alignment horizontal="center"/>
    </xf>
    <xf numFmtId="165" fontId="0" fillId="2" borderId="0" xfId="0" applyNumberFormat="1" applyFill="1" applyBorder="1" applyAlignment="1">
      <alignment horizontal="center"/>
    </xf>
    <xf numFmtId="0" fontId="5" fillId="3" borderId="1" xfId="0" applyFont="1" applyFill="1" applyBorder="1"/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0" fillId="0" borderId="0" xfId="0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5" fillId="2" borderId="1" xfId="0" applyFont="1" applyFill="1" applyBorder="1"/>
    <xf numFmtId="0" fontId="5" fillId="2" borderId="1" xfId="0" applyFont="1" applyFill="1" applyBorder="1" applyAlignment="1">
      <alignment horizontal="center"/>
    </xf>
    <xf numFmtId="165" fontId="5" fillId="2" borderId="1" xfId="0" applyNumberFormat="1" applyFont="1" applyFill="1" applyBorder="1" applyAlignment="1">
      <alignment horizontal="center"/>
    </xf>
    <xf numFmtId="1" fontId="5" fillId="2" borderId="1" xfId="0" applyNumberFormat="1" applyFont="1" applyFill="1" applyBorder="1" applyAlignment="1">
      <alignment horizontal="center"/>
    </xf>
    <xf numFmtId="0" fontId="0" fillId="0" borderId="1" xfId="0" applyBorder="1"/>
    <xf numFmtId="0" fontId="3" fillId="0" borderId="1" xfId="0" applyFont="1" applyBorder="1"/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left"/>
    </xf>
    <xf numFmtId="0" fontId="3" fillId="0" borderId="1" xfId="0" applyFont="1" applyBorder="1" applyAlignment="1">
      <alignment horizontal="center"/>
    </xf>
    <xf numFmtId="0" fontId="0" fillId="5" borderId="2" xfId="0" applyFill="1" applyBorder="1"/>
    <xf numFmtId="2" fontId="5" fillId="2" borderId="1" xfId="0" applyNumberFormat="1" applyFont="1" applyFill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7" fillId="0" borderId="1" xfId="0" applyFont="1" applyBorder="1"/>
    <xf numFmtId="0" fontId="0" fillId="0" borderId="11" xfId="0" applyFill="1" applyBorder="1"/>
    <xf numFmtId="0" fontId="7" fillId="0" borderId="11" xfId="0" applyFont="1" applyFill="1" applyBorder="1"/>
    <xf numFmtId="0" fontId="7" fillId="0" borderId="0" xfId="0" applyFont="1" applyAlignment="1">
      <alignment horizontal="left"/>
    </xf>
    <xf numFmtId="0" fontId="7" fillId="0" borderId="0" xfId="0" applyFont="1" applyFill="1" applyBorder="1"/>
    <xf numFmtId="0" fontId="0" fillId="0" borderId="0" xfId="0" applyAlignment="1">
      <alignment horizontal="center"/>
    </xf>
    <xf numFmtId="0" fontId="5" fillId="3" borderId="11" xfId="0" applyFont="1" applyFill="1" applyBorder="1"/>
    <xf numFmtId="0" fontId="0" fillId="0" borderId="1" xfId="0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2" fontId="5" fillId="2" borderId="1" xfId="0" applyNumberFormat="1" applyFont="1" applyFill="1" applyBorder="1" applyAlignment="1">
      <alignment horizontal="left"/>
    </xf>
    <xf numFmtId="0" fontId="9" fillId="0" borderId="0" xfId="0" applyFont="1" applyAlignment="1">
      <alignment vertical="center"/>
    </xf>
    <xf numFmtId="0" fontId="7" fillId="0" borderId="0" xfId="0" applyFont="1" applyAlignment="1">
      <alignment horizontal="right"/>
    </xf>
    <xf numFmtId="0" fontId="3" fillId="0" borderId="0" xfId="0" applyFont="1" applyFill="1" applyBorder="1" applyAlignment="1">
      <alignment horizontal="center" wrapText="1"/>
    </xf>
    <xf numFmtId="0" fontId="0" fillId="0" borderId="0" xfId="0" applyFill="1" applyBorder="1"/>
    <xf numFmtId="0" fontId="10" fillId="0" borderId="0" xfId="0" applyFont="1" applyAlignment="1">
      <alignment vertical="center"/>
    </xf>
    <xf numFmtId="0" fontId="7" fillId="0" borderId="0" xfId="0" applyFont="1"/>
    <xf numFmtId="0" fontId="8" fillId="0" borderId="1" xfId="0" applyFont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3" fillId="0" borderId="11" xfId="0" applyFont="1" applyFill="1" applyBorder="1"/>
    <xf numFmtId="0" fontId="0" fillId="0" borderId="1" xfId="0" applyFont="1" applyFill="1" applyBorder="1"/>
    <xf numFmtId="0" fontId="3" fillId="0" borderId="0" xfId="0" applyFont="1" applyAlignment="1">
      <alignment horizontal="center"/>
    </xf>
    <xf numFmtId="0" fontId="14" fillId="0" borderId="4" xfId="1" applyFont="1" applyBorder="1" applyAlignment="1">
      <alignment horizontal="center" wrapText="1"/>
    </xf>
    <xf numFmtId="0" fontId="14" fillId="0" borderId="6" xfId="1" applyFont="1" applyBorder="1" applyAlignment="1">
      <alignment horizontal="center" wrapText="1"/>
    </xf>
    <xf numFmtId="0" fontId="14" fillId="0" borderId="6" xfId="1" applyFont="1" applyBorder="1" applyAlignment="1">
      <alignment wrapText="1"/>
    </xf>
    <xf numFmtId="0" fontId="14" fillId="0" borderId="5" xfId="1" applyFont="1" applyBorder="1" applyAlignment="1">
      <alignment wrapText="1"/>
    </xf>
    <xf numFmtId="0" fontId="14" fillId="0" borderId="0" xfId="1" applyFont="1" applyAlignment="1">
      <alignment wrapText="1"/>
    </xf>
    <xf numFmtId="0" fontId="2" fillId="0" borderId="18" xfId="1" applyBorder="1" applyAlignment="1">
      <alignment horizontal="center"/>
    </xf>
    <xf numFmtId="0" fontId="2" fillId="0" borderId="19" xfId="1" applyBorder="1" applyAlignment="1">
      <alignment horizontal="center"/>
    </xf>
    <xf numFmtId="0" fontId="15" fillId="0" borderId="19" xfId="1" applyFont="1" applyBorder="1"/>
    <xf numFmtId="0" fontId="15" fillId="0" borderId="19" xfId="1" applyFont="1" applyBorder="1" applyAlignment="1">
      <alignment horizontal="center"/>
    </xf>
    <xf numFmtId="0" fontId="2" fillId="0" borderId="19" xfId="1" applyBorder="1"/>
    <xf numFmtId="0" fontId="2" fillId="0" borderId="20" xfId="1" applyBorder="1"/>
    <xf numFmtId="0" fontId="2" fillId="0" borderId="0" xfId="1"/>
    <xf numFmtId="0" fontId="2" fillId="0" borderId="21" xfId="1" applyBorder="1" applyAlignment="1">
      <alignment horizontal="center"/>
    </xf>
    <xf numFmtId="0" fontId="2" fillId="0" borderId="22" xfId="1" applyBorder="1" applyAlignment="1">
      <alignment horizontal="center"/>
    </xf>
    <xf numFmtId="0" fontId="15" fillId="0" borderId="22" xfId="1" applyFont="1" applyBorder="1"/>
    <xf numFmtId="0" fontId="16" fillId="0" borderId="22" xfId="1" applyFont="1" applyBorder="1"/>
    <xf numFmtId="0" fontId="16" fillId="0" borderId="22" xfId="1" applyFont="1" applyBorder="1" applyAlignment="1">
      <alignment horizontal="center"/>
    </xf>
    <xf numFmtId="0" fontId="2" fillId="0" borderId="22" xfId="1" applyBorder="1"/>
    <xf numFmtId="0" fontId="2" fillId="0" borderId="23" xfId="1" applyBorder="1"/>
    <xf numFmtId="0" fontId="15" fillId="0" borderId="22" xfId="1" applyFont="1" applyBorder="1" applyAlignment="1">
      <alignment horizontal="center"/>
    </xf>
    <xf numFmtId="0" fontId="2" fillId="0" borderId="24" xfId="1" applyBorder="1" applyAlignment="1">
      <alignment horizontal="center"/>
    </xf>
    <xf numFmtId="0" fontId="2" fillId="0" borderId="25" xfId="1" applyBorder="1" applyAlignment="1">
      <alignment horizontal="center"/>
    </xf>
    <xf numFmtId="0" fontId="2" fillId="0" borderId="25" xfId="1" applyBorder="1"/>
    <xf numFmtId="0" fontId="2" fillId="0" borderId="26" xfId="1" applyBorder="1"/>
    <xf numFmtId="0" fontId="2" fillId="0" borderId="0" xfId="1" applyAlignment="1">
      <alignment horizontal="center"/>
    </xf>
    <xf numFmtId="0" fontId="13" fillId="0" borderId="27" xfId="2" applyFont="1" applyBorder="1" applyAlignment="1">
      <alignment wrapText="1"/>
    </xf>
    <xf numFmtId="0" fontId="13" fillId="0" borderId="27" xfId="2" applyFont="1" applyBorder="1" applyAlignment="1">
      <alignment horizontal="right" wrapText="1"/>
    </xf>
    <xf numFmtId="0" fontId="13" fillId="0" borderId="27" xfId="2" applyFont="1" applyBorder="1" applyAlignment="1">
      <alignment vertical="center" wrapText="1"/>
    </xf>
    <xf numFmtId="0" fontId="17" fillId="0" borderId="27" xfId="2" applyFont="1" applyBorder="1" applyAlignment="1">
      <alignment wrapText="1"/>
    </xf>
    <xf numFmtId="0" fontId="17" fillId="6" borderId="27" xfId="2" applyFont="1" applyFill="1" applyBorder="1" applyAlignment="1">
      <alignment wrapText="1"/>
    </xf>
    <xf numFmtId="0" fontId="3" fillId="0" borderId="0" xfId="0" applyFont="1" applyAlignment="1">
      <alignment horizontal="center"/>
    </xf>
    <xf numFmtId="0" fontId="18" fillId="0" borderId="27" xfId="2" applyFont="1" applyBorder="1" applyAlignment="1">
      <alignment vertical="center" wrapText="1"/>
    </xf>
    <xf numFmtId="0" fontId="0" fillId="0" borderId="0" xfId="0" quotePrefix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10" xfId="0" applyFont="1" applyBorder="1" applyAlignment="1">
      <alignment horizontal="center" wrapText="1"/>
    </xf>
    <xf numFmtId="0" fontId="3" fillId="0" borderId="12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5" fillId="0" borderId="1" xfId="0" applyFont="1" applyFill="1" applyBorder="1"/>
    <xf numFmtId="0" fontId="22" fillId="3" borderId="1" xfId="0" applyFont="1" applyFill="1" applyBorder="1"/>
    <xf numFmtId="0" fontId="23" fillId="0" borderId="1" xfId="0" applyFont="1" applyFill="1" applyBorder="1"/>
    <xf numFmtId="0" fontId="3" fillId="0" borderId="0" xfId="0" applyFont="1" applyAlignment="1">
      <alignment horizontal="center"/>
    </xf>
    <xf numFmtId="0" fontId="0" fillId="0" borderId="28" xfId="0" applyBorder="1" applyAlignment="1">
      <alignment horizontal="left"/>
    </xf>
    <xf numFmtId="0" fontId="0" fillId="0" borderId="29" xfId="0" applyBorder="1"/>
    <xf numFmtId="0" fontId="24" fillId="0" borderId="1" xfId="2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166" fontId="21" fillId="3" borderId="1" xfId="0" applyNumberFormat="1" applyFont="1" applyFill="1" applyBorder="1" applyAlignment="1">
      <alignment horizontal="center" vertical="center"/>
    </xf>
    <xf numFmtId="2" fontId="21" fillId="3" borderId="1" xfId="0" applyNumberFormat="1" applyFont="1" applyFill="1" applyBorder="1" applyAlignment="1">
      <alignment horizontal="center" vertical="center"/>
    </xf>
    <xf numFmtId="1" fontId="21" fillId="3" borderId="1" xfId="0" applyNumberFormat="1" applyFont="1" applyFill="1" applyBorder="1" applyAlignment="1">
      <alignment horizontal="center" vertical="center"/>
    </xf>
    <xf numFmtId="166" fontId="21" fillId="3" borderId="10" xfId="0" applyNumberFormat="1" applyFont="1" applyFill="1" applyBorder="1" applyAlignment="1">
      <alignment horizontal="center" vertical="center"/>
    </xf>
    <xf numFmtId="0" fontId="21" fillId="4" borderId="3" xfId="0" applyFont="1" applyFill="1" applyBorder="1" applyAlignment="1">
      <alignment horizontal="center" vertical="center"/>
    </xf>
    <xf numFmtId="0" fontId="21" fillId="4" borderId="8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0" borderId="0" xfId="0" applyFont="1"/>
    <xf numFmtId="0" fontId="26" fillId="0" borderId="0" xfId="0" applyFont="1"/>
    <xf numFmtId="0" fontId="3" fillId="0" borderId="30" xfId="0" applyFont="1" applyBorder="1" applyAlignment="1">
      <alignment horizontal="center" wrapText="1"/>
    </xf>
    <xf numFmtId="0" fontId="21" fillId="4" borderId="1" xfId="0" applyFont="1" applyFill="1" applyBorder="1" applyAlignment="1">
      <alignment horizontal="center" vertical="center"/>
    </xf>
    <xf numFmtId="0" fontId="27" fillId="0" borderId="1" xfId="0" applyFont="1" applyBorder="1" applyAlignment="1">
      <alignment wrapText="1"/>
    </xf>
    <xf numFmtId="0" fontId="27" fillId="0" borderId="8" xfId="0" applyFont="1" applyBorder="1" applyAlignment="1">
      <alignment wrapText="1"/>
    </xf>
    <xf numFmtId="0" fontId="27" fillId="0" borderId="29" xfId="0" applyFont="1" applyBorder="1" applyAlignment="1">
      <alignment wrapText="1"/>
    </xf>
    <xf numFmtId="0" fontId="0" fillId="0" borderId="31" xfId="0" applyBorder="1" applyAlignment="1">
      <alignment horizontal="left"/>
    </xf>
    <xf numFmtId="0" fontId="27" fillId="0" borderId="32" xfId="0" applyFont="1" applyBorder="1" applyAlignment="1">
      <alignment wrapText="1"/>
    </xf>
    <xf numFmtId="0" fontId="27" fillId="0" borderId="32" xfId="0" applyFont="1" applyBorder="1" applyAlignment="1">
      <alignment vertical="center" wrapText="1"/>
    </xf>
    <xf numFmtId="0" fontId="27" fillId="0" borderId="29" xfId="0" applyFont="1" applyBorder="1" applyAlignment="1">
      <alignment vertical="center" wrapText="1"/>
    </xf>
    <xf numFmtId="0" fontId="0" fillId="0" borderId="32" xfId="0" applyBorder="1" applyAlignment="1">
      <alignment horizontal="left"/>
    </xf>
    <xf numFmtId="0" fontId="0" fillId="0" borderId="32" xfId="0" applyBorder="1" applyAlignment="1">
      <alignment horizontal="center"/>
    </xf>
    <xf numFmtId="0" fontId="0" fillId="0" borderId="32" xfId="0" applyBorder="1"/>
    <xf numFmtId="0" fontId="0" fillId="0" borderId="33" xfId="0" applyFill="1" applyBorder="1"/>
    <xf numFmtId="0" fontId="14" fillId="0" borderId="6" xfId="1" applyFont="1" applyBorder="1" applyAlignment="1">
      <alignment horizontal="left" wrapText="1"/>
    </xf>
    <xf numFmtId="0" fontId="14" fillId="0" borderId="7" xfId="1" applyFont="1" applyBorder="1" applyAlignment="1">
      <alignment horizontal="left" wrapText="1"/>
    </xf>
    <xf numFmtId="0" fontId="14" fillId="0" borderId="9" xfId="1" applyFont="1" applyBorder="1" applyAlignment="1">
      <alignment horizontal="left" wrapText="1"/>
    </xf>
    <xf numFmtId="0" fontId="14" fillId="0" borderId="6" xfId="1" quotePrefix="1" applyFont="1" applyBorder="1" applyAlignment="1">
      <alignment horizontal="center" wrapText="1"/>
    </xf>
    <xf numFmtId="22" fontId="0" fillId="0" borderId="0" xfId="0" applyNumberFormat="1" applyAlignment="1">
      <alignment horizontal="left"/>
    </xf>
    <xf numFmtId="0" fontId="3" fillId="0" borderId="1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0" xfId="0" applyFont="1" applyAlignment="1">
      <alignment horizontal="center"/>
    </xf>
  </cellXfs>
  <cellStyles count="60">
    <cellStyle name="Currency 2" xfId="3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Normal" xfId="0" builtinId="0"/>
    <cellStyle name="Normal 2" xfId="1"/>
    <cellStyle name="Normal 3" xfId="2"/>
  </cellStyles>
  <dxfs count="6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</xdr:colOff>
          <xdr:row>0</xdr:row>
          <xdr:rowOff>0</xdr:rowOff>
        </xdr:from>
        <xdr:to>
          <xdr:col>15</xdr:col>
          <xdr:colOff>85725</xdr:colOff>
          <xdr:row>1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5497639" cy="1828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5497639" cy="1828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5497639" cy="1828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5497639" cy="1828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6145339" cy="18288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6145339" cy="1828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4</xdr:col>
      <xdr:colOff>935245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5499880" cy="1828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5</xdr:col>
      <xdr:colOff>186052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6145339" cy="1828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6145339" cy="1828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5</xdr:col>
      <xdr:colOff>152434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6145339" cy="18288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6145339" cy="1828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6145339" cy="1828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6</xdr:col>
      <xdr:colOff>309317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5497639" cy="18288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412378</xdr:colOff>
      <xdr:row>0</xdr:row>
      <xdr:rowOff>1</xdr:rowOff>
    </xdr:from>
    <xdr:to>
      <xdr:col>5</xdr:col>
      <xdr:colOff>434822</xdr:colOff>
      <xdr:row>0</xdr:row>
      <xdr:rowOff>1828801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78" y="1"/>
          <a:ext cx="5497639" cy="1828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1"/>
  <sheetViews>
    <sheetView view="pageBreakPreview" zoomScale="60" workbookViewId="0">
      <pane ySplit="1" topLeftCell="A2" activePane="bottomLeft" state="frozen"/>
      <selection pane="bottomLeft" activeCell="C32" sqref="C32"/>
    </sheetView>
  </sheetViews>
  <sheetFormatPr defaultColWidth="8.85546875" defaultRowHeight="15" x14ac:dyDescent="0.25"/>
  <cols>
    <col min="1" max="1" width="6.85546875" style="75" customWidth="1"/>
    <col min="2" max="2" width="7.42578125" style="75" customWidth="1"/>
    <col min="3" max="3" width="9.28515625" style="62" bestFit="1" customWidth="1"/>
    <col min="4" max="4" width="15.28515625" style="62" bestFit="1" customWidth="1"/>
    <col min="5" max="5" width="10.42578125" style="62" customWidth="1"/>
    <col min="6" max="6" width="10.28515625" style="62" bestFit="1" customWidth="1"/>
    <col min="7" max="8" width="10.28515625" style="62" customWidth="1"/>
    <col min="9" max="9" width="11.7109375" style="62" customWidth="1"/>
    <col min="10" max="10" width="8.42578125" style="62" customWidth="1"/>
    <col min="11" max="11" width="5.42578125" style="62" bestFit="1" customWidth="1"/>
    <col min="12" max="12" width="6.7109375" style="62" bestFit="1" customWidth="1"/>
    <col min="13" max="13" width="10.7109375" style="62" bestFit="1" customWidth="1"/>
    <col min="14" max="15" width="4.42578125" style="75" customWidth="1"/>
    <col min="16" max="16" width="12.7109375" style="62" customWidth="1"/>
    <col min="17" max="17" width="9.42578125" style="62" bestFit="1" customWidth="1"/>
    <col min="18" max="18" width="6" style="62" bestFit="1" customWidth="1"/>
    <col min="19" max="20" width="9.140625" style="62" hidden="1" customWidth="1"/>
    <col min="21" max="21" width="0" style="62" hidden="1" customWidth="1"/>
    <col min="22" max="16384" width="8.85546875" style="62"/>
  </cols>
  <sheetData>
    <row r="1" spans="1:26" s="55" customFormat="1" ht="30" customHeight="1" x14ac:dyDescent="0.25">
      <c r="A1" s="51" t="s">
        <v>71</v>
      </c>
      <c r="B1" s="52" t="s">
        <v>72</v>
      </c>
      <c r="C1" s="124" t="s">
        <v>1</v>
      </c>
      <c r="D1" s="124"/>
      <c r="E1" s="124" t="s">
        <v>22</v>
      </c>
      <c r="F1" s="124"/>
      <c r="G1" s="125" t="s">
        <v>73</v>
      </c>
      <c r="H1" s="126"/>
      <c r="I1" s="53" t="s">
        <v>8</v>
      </c>
      <c r="J1" s="53" t="s">
        <v>0</v>
      </c>
      <c r="K1" s="53" t="s">
        <v>74</v>
      </c>
      <c r="L1" s="53" t="s">
        <v>18</v>
      </c>
      <c r="M1" s="53" t="s">
        <v>75</v>
      </c>
      <c r="N1" s="127" t="s">
        <v>76</v>
      </c>
      <c r="O1" s="127"/>
      <c r="P1" s="53" t="s">
        <v>77</v>
      </c>
      <c r="Q1" s="53" t="s">
        <v>78</v>
      </c>
      <c r="R1" s="54" t="s">
        <v>79</v>
      </c>
    </row>
    <row r="2" spans="1:26" ht="15.75" x14ac:dyDescent="0.3">
      <c r="A2" s="56">
        <v>1</v>
      </c>
      <c r="B2" s="57" t="s">
        <v>80</v>
      </c>
      <c r="C2" s="58" t="s">
        <v>81</v>
      </c>
      <c r="D2" s="58" t="s">
        <v>82</v>
      </c>
      <c r="E2" s="58" t="s">
        <v>83</v>
      </c>
      <c r="F2" s="58" t="s">
        <v>82</v>
      </c>
      <c r="G2" s="58"/>
      <c r="H2" s="58"/>
      <c r="I2" s="58" t="s">
        <v>84</v>
      </c>
      <c r="J2" s="58"/>
      <c r="K2" s="58" t="s">
        <v>85</v>
      </c>
      <c r="L2" s="58" t="s">
        <v>85</v>
      </c>
      <c r="M2" s="58" t="s">
        <v>86</v>
      </c>
      <c r="N2" s="59" t="s">
        <v>87</v>
      </c>
      <c r="O2" s="57" t="s">
        <v>88</v>
      </c>
      <c r="P2" s="60" t="s">
        <v>86</v>
      </c>
      <c r="Q2" s="60" t="s">
        <v>86</v>
      </c>
      <c r="R2" s="61"/>
    </row>
    <row r="3" spans="1:26" ht="15.75" x14ac:dyDescent="0.3">
      <c r="A3" s="63">
        <f>A2+1</f>
        <v>2</v>
      </c>
      <c r="B3" s="64" t="s">
        <v>80</v>
      </c>
      <c r="C3" s="65" t="s">
        <v>89</v>
      </c>
      <c r="D3" s="66" t="s">
        <v>90</v>
      </c>
      <c r="E3" s="66" t="s">
        <v>91</v>
      </c>
      <c r="F3" s="66" t="s">
        <v>92</v>
      </c>
      <c r="G3" s="66" t="s">
        <v>93</v>
      </c>
      <c r="H3" s="66" t="s">
        <v>94</v>
      </c>
      <c r="I3" s="66" t="s">
        <v>68</v>
      </c>
      <c r="J3" s="66">
        <v>2653</v>
      </c>
      <c r="K3" s="66" t="s">
        <v>69</v>
      </c>
      <c r="L3" s="66" t="s">
        <v>69</v>
      </c>
      <c r="M3" s="66" t="s">
        <v>86</v>
      </c>
      <c r="N3" s="67" t="s">
        <v>87</v>
      </c>
      <c r="O3" s="64"/>
      <c r="P3" s="68" t="s">
        <v>86</v>
      </c>
      <c r="Q3" s="68" t="s">
        <v>86</v>
      </c>
      <c r="R3" s="69"/>
      <c r="Y3" s="62">
        <v>25</v>
      </c>
      <c r="Z3" s="62">
        <f>2*Y3</f>
        <v>50</v>
      </c>
    </row>
    <row r="4" spans="1:26" ht="15.75" x14ac:dyDescent="0.3">
      <c r="A4" s="63">
        <f t="shared" ref="A4:A61" si="0">A3+1</f>
        <v>3</v>
      </c>
      <c r="B4" s="64" t="s">
        <v>80</v>
      </c>
      <c r="C4" s="65" t="s">
        <v>95</v>
      </c>
      <c r="D4" s="66" t="s">
        <v>96</v>
      </c>
      <c r="E4" s="65" t="s">
        <v>97</v>
      </c>
      <c r="F4" s="66" t="s">
        <v>98</v>
      </c>
      <c r="G4" s="66"/>
      <c r="H4" s="66"/>
      <c r="I4" s="66"/>
      <c r="J4" s="66">
        <v>112555</v>
      </c>
      <c r="K4" s="66" t="s">
        <v>85</v>
      </c>
      <c r="L4" s="66" t="s">
        <v>85</v>
      </c>
      <c r="M4" s="66" t="s">
        <v>86</v>
      </c>
      <c r="N4" s="67" t="s">
        <v>87</v>
      </c>
      <c r="O4" s="64"/>
      <c r="P4" s="68" t="s">
        <v>86</v>
      </c>
      <c r="Q4" s="68" t="s">
        <v>86</v>
      </c>
      <c r="R4" s="69" t="s">
        <v>86</v>
      </c>
      <c r="Z4" s="62">
        <f>4*2</f>
        <v>8</v>
      </c>
    </row>
    <row r="5" spans="1:26" ht="15.75" x14ac:dyDescent="0.3">
      <c r="A5" s="63">
        <f t="shared" si="0"/>
        <v>4</v>
      </c>
      <c r="B5" s="64" t="s">
        <v>80</v>
      </c>
      <c r="C5" s="65" t="s">
        <v>99</v>
      </c>
      <c r="D5" s="66" t="s">
        <v>100</v>
      </c>
      <c r="E5" s="66" t="s">
        <v>101</v>
      </c>
      <c r="F5" s="66" t="s">
        <v>102</v>
      </c>
      <c r="G5" s="66" t="s">
        <v>103</v>
      </c>
      <c r="H5" s="66" t="s">
        <v>100</v>
      </c>
      <c r="I5" s="66" t="s">
        <v>104</v>
      </c>
      <c r="J5" s="66">
        <v>1477</v>
      </c>
      <c r="K5" s="66" t="s">
        <v>105</v>
      </c>
      <c r="L5" s="66" t="s">
        <v>106</v>
      </c>
      <c r="M5" s="66" t="s">
        <v>86</v>
      </c>
      <c r="N5" s="67" t="s">
        <v>87</v>
      </c>
      <c r="O5" s="64" t="s">
        <v>88</v>
      </c>
      <c r="P5" s="68" t="s">
        <v>86</v>
      </c>
      <c r="Q5" s="68" t="s">
        <v>86</v>
      </c>
      <c r="R5" s="69"/>
      <c r="Z5" s="62">
        <f>10</f>
        <v>10</v>
      </c>
    </row>
    <row r="6" spans="1:26" ht="15.75" x14ac:dyDescent="0.3">
      <c r="A6" s="63">
        <f t="shared" si="0"/>
        <v>5</v>
      </c>
      <c r="B6" s="64" t="s">
        <v>80</v>
      </c>
      <c r="C6" s="65" t="s">
        <v>107</v>
      </c>
      <c r="D6" s="66" t="s">
        <v>108</v>
      </c>
      <c r="E6" s="66" t="s">
        <v>109</v>
      </c>
      <c r="F6" s="66" t="s">
        <v>110</v>
      </c>
      <c r="G6" s="66"/>
      <c r="H6" s="66"/>
      <c r="I6" s="66" t="s">
        <v>111</v>
      </c>
      <c r="J6" s="66">
        <v>91071</v>
      </c>
      <c r="K6" s="66" t="s">
        <v>85</v>
      </c>
      <c r="L6" s="66" t="s">
        <v>85</v>
      </c>
      <c r="M6" s="66" t="s">
        <v>22</v>
      </c>
      <c r="N6" s="67" t="s">
        <v>87</v>
      </c>
      <c r="O6" s="64"/>
      <c r="P6" s="68" t="s">
        <v>86</v>
      </c>
      <c r="Q6" s="68" t="s">
        <v>86</v>
      </c>
      <c r="R6" s="69" t="s">
        <v>86</v>
      </c>
    </row>
    <row r="7" spans="1:26" x14ac:dyDescent="0.25">
      <c r="A7" s="63">
        <f t="shared" si="0"/>
        <v>6</v>
      </c>
      <c r="B7" s="64" t="s">
        <v>80</v>
      </c>
      <c r="C7" s="66" t="s">
        <v>112</v>
      </c>
      <c r="D7" s="66" t="s">
        <v>113</v>
      </c>
      <c r="E7" s="66" t="s">
        <v>114</v>
      </c>
      <c r="F7" s="66" t="s">
        <v>115</v>
      </c>
      <c r="G7" s="66"/>
      <c r="H7" s="66"/>
      <c r="I7" s="66" t="s">
        <v>116</v>
      </c>
      <c r="J7" s="66" t="s">
        <v>117</v>
      </c>
      <c r="K7" s="66" t="s">
        <v>69</v>
      </c>
      <c r="L7" s="66" t="s">
        <v>69</v>
      </c>
      <c r="M7" s="66" t="s">
        <v>86</v>
      </c>
      <c r="N7" s="67"/>
      <c r="O7" s="64" t="s">
        <v>88</v>
      </c>
      <c r="P7" s="68" t="s">
        <v>86</v>
      </c>
      <c r="Q7" s="68" t="s">
        <v>86</v>
      </c>
      <c r="R7" s="69" t="s">
        <v>86</v>
      </c>
    </row>
    <row r="8" spans="1:26" x14ac:dyDescent="0.25">
      <c r="A8" s="63">
        <f t="shared" si="0"/>
        <v>7</v>
      </c>
      <c r="B8" s="64" t="s">
        <v>80</v>
      </c>
      <c r="C8" s="66" t="s">
        <v>118</v>
      </c>
      <c r="D8" s="66" t="s">
        <v>119</v>
      </c>
      <c r="E8" s="66" t="s">
        <v>120</v>
      </c>
      <c r="F8" s="66" t="s">
        <v>121</v>
      </c>
      <c r="G8" s="66"/>
      <c r="H8" s="66"/>
      <c r="I8" s="66"/>
      <c r="J8" s="66">
        <v>1641</v>
      </c>
      <c r="K8" s="66" t="s">
        <v>105</v>
      </c>
      <c r="L8" s="66" t="s">
        <v>106</v>
      </c>
      <c r="M8" s="66" t="s">
        <v>86</v>
      </c>
      <c r="N8" s="67" t="s">
        <v>87</v>
      </c>
      <c r="O8" s="64"/>
      <c r="P8" s="68" t="s">
        <v>86</v>
      </c>
      <c r="Q8" s="68" t="s">
        <v>86</v>
      </c>
      <c r="R8" s="69"/>
    </row>
    <row r="9" spans="1:26" ht="15.75" x14ac:dyDescent="0.3">
      <c r="A9" s="63">
        <f t="shared" si="0"/>
        <v>8</v>
      </c>
      <c r="B9" s="64" t="s">
        <v>80</v>
      </c>
      <c r="C9" s="66" t="s">
        <v>122</v>
      </c>
      <c r="D9" s="66" t="s">
        <v>123</v>
      </c>
      <c r="E9" s="65" t="s">
        <v>124</v>
      </c>
      <c r="F9" s="66" t="s">
        <v>125</v>
      </c>
      <c r="G9" s="66" t="s">
        <v>126</v>
      </c>
      <c r="H9" s="66" t="s">
        <v>127</v>
      </c>
      <c r="I9" s="66" t="s">
        <v>128</v>
      </c>
      <c r="J9" s="66">
        <v>108726</v>
      </c>
      <c r="K9" s="66" t="s">
        <v>85</v>
      </c>
      <c r="L9" s="66" t="s">
        <v>85</v>
      </c>
      <c r="M9" s="66" t="s">
        <v>86</v>
      </c>
      <c r="N9" s="67" t="s">
        <v>87</v>
      </c>
      <c r="O9" s="64"/>
      <c r="P9" s="68" t="s">
        <v>86</v>
      </c>
      <c r="Q9" s="68" t="s">
        <v>86</v>
      </c>
      <c r="R9" s="69" t="s">
        <v>86</v>
      </c>
    </row>
    <row r="10" spans="1:26" ht="15.75" x14ac:dyDescent="0.3">
      <c r="A10" s="63">
        <f t="shared" si="0"/>
        <v>9</v>
      </c>
      <c r="B10" s="64" t="s">
        <v>80</v>
      </c>
      <c r="C10" s="65" t="s">
        <v>129</v>
      </c>
      <c r="D10" s="65" t="s">
        <v>130</v>
      </c>
      <c r="E10" s="65" t="s">
        <v>59</v>
      </c>
      <c r="F10" s="65" t="s">
        <v>131</v>
      </c>
      <c r="G10" s="65"/>
      <c r="H10" s="65"/>
      <c r="I10" s="65" t="s">
        <v>67</v>
      </c>
      <c r="J10" s="65">
        <v>68</v>
      </c>
      <c r="K10" s="65" t="s">
        <v>85</v>
      </c>
      <c r="L10" s="65" t="s">
        <v>85</v>
      </c>
      <c r="M10" s="65" t="s">
        <v>86</v>
      </c>
      <c r="N10" s="70" t="s">
        <v>87</v>
      </c>
      <c r="O10" s="64"/>
      <c r="P10" s="68" t="s">
        <v>86</v>
      </c>
      <c r="Q10" s="68" t="s">
        <v>86</v>
      </c>
      <c r="R10" s="69" t="s">
        <v>86</v>
      </c>
    </row>
    <row r="11" spans="1:26" ht="15.75" x14ac:dyDescent="0.3">
      <c r="A11" s="63">
        <f t="shared" si="0"/>
        <v>10</v>
      </c>
      <c r="B11" s="64" t="s">
        <v>80</v>
      </c>
      <c r="C11" s="65" t="s">
        <v>132</v>
      </c>
      <c r="D11" s="66" t="s">
        <v>133</v>
      </c>
      <c r="E11" s="66" t="s">
        <v>134</v>
      </c>
      <c r="F11" s="66" t="s">
        <v>135</v>
      </c>
      <c r="G11" s="66" t="s">
        <v>136</v>
      </c>
      <c r="H11" s="66" t="s">
        <v>137</v>
      </c>
      <c r="I11" s="66"/>
      <c r="J11" s="66">
        <v>2412</v>
      </c>
      <c r="K11" s="66" t="s">
        <v>69</v>
      </c>
      <c r="L11" s="66" t="s">
        <v>69</v>
      </c>
      <c r="M11" s="66" t="s">
        <v>64</v>
      </c>
      <c r="N11" s="67" t="s">
        <v>87</v>
      </c>
      <c r="O11" s="64"/>
      <c r="P11" s="68" t="s">
        <v>86</v>
      </c>
      <c r="Q11" s="68" t="s">
        <v>86</v>
      </c>
      <c r="R11" s="69" t="s">
        <v>86</v>
      </c>
    </row>
    <row r="12" spans="1:26" ht="15.75" x14ac:dyDescent="0.3">
      <c r="A12" s="63">
        <f t="shared" si="0"/>
        <v>11</v>
      </c>
      <c r="B12" s="64" t="s">
        <v>80</v>
      </c>
      <c r="C12" s="65" t="s">
        <v>138</v>
      </c>
      <c r="D12" s="66" t="s">
        <v>139</v>
      </c>
      <c r="E12" s="66" t="s">
        <v>140</v>
      </c>
      <c r="F12" s="66" t="s">
        <v>139</v>
      </c>
      <c r="G12" s="66"/>
      <c r="H12" s="66"/>
      <c r="I12" s="66" t="s">
        <v>141</v>
      </c>
      <c r="J12" s="66">
        <v>91069</v>
      </c>
      <c r="K12" s="66" t="s">
        <v>85</v>
      </c>
      <c r="L12" s="66" t="s">
        <v>85</v>
      </c>
      <c r="M12" s="66" t="s">
        <v>86</v>
      </c>
      <c r="N12" s="67" t="s">
        <v>87</v>
      </c>
      <c r="O12" s="64" t="s">
        <v>88</v>
      </c>
      <c r="P12" s="68"/>
      <c r="Q12" s="68" t="s">
        <v>86</v>
      </c>
      <c r="R12" s="69"/>
    </row>
    <row r="13" spans="1:26" ht="15.75" x14ac:dyDescent="0.3">
      <c r="A13" s="63">
        <f t="shared" si="0"/>
        <v>12</v>
      </c>
      <c r="B13" s="64" t="s">
        <v>80</v>
      </c>
      <c r="C13" s="65" t="s">
        <v>142</v>
      </c>
      <c r="D13" s="66" t="s">
        <v>143</v>
      </c>
      <c r="E13" s="66" t="s">
        <v>144</v>
      </c>
      <c r="F13" s="66" t="s">
        <v>145</v>
      </c>
      <c r="G13" s="66"/>
      <c r="H13" s="66"/>
      <c r="I13" s="66" t="s">
        <v>146</v>
      </c>
      <c r="J13" s="66">
        <v>113367</v>
      </c>
      <c r="K13" s="66" t="s">
        <v>85</v>
      </c>
      <c r="L13" s="66" t="s">
        <v>85</v>
      </c>
      <c r="M13" s="66" t="s">
        <v>86</v>
      </c>
      <c r="N13" s="67" t="s">
        <v>87</v>
      </c>
      <c r="O13" s="64"/>
      <c r="P13" s="68" t="s">
        <v>86</v>
      </c>
      <c r="Q13" s="68" t="s">
        <v>86</v>
      </c>
      <c r="R13" s="69" t="s">
        <v>86</v>
      </c>
    </row>
    <row r="14" spans="1:26" x14ac:dyDescent="0.25">
      <c r="A14" s="63">
        <f t="shared" si="0"/>
        <v>13</v>
      </c>
      <c r="B14" s="64" t="s">
        <v>80</v>
      </c>
      <c r="C14" s="66" t="s">
        <v>147</v>
      </c>
      <c r="D14" s="66" t="s">
        <v>148</v>
      </c>
      <c r="E14" s="66" t="s">
        <v>149</v>
      </c>
      <c r="F14" s="66" t="s">
        <v>150</v>
      </c>
      <c r="G14" s="66" t="s">
        <v>151</v>
      </c>
      <c r="H14" s="66" t="s">
        <v>148</v>
      </c>
      <c r="I14" s="66"/>
      <c r="J14" s="66">
        <v>111339</v>
      </c>
      <c r="K14" s="66" t="s">
        <v>85</v>
      </c>
      <c r="L14" s="66" t="s">
        <v>85</v>
      </c>
      <c r="M14" s="66" t="s">
        <v>86</v>
      </c>
      <c r="N14" s="67" t="s">
        <v>87</v>
      </c>
      <c r="O14" s="64"/>
      <c r="P14" s="68" t="s">
        <v>86</v>
      </c>
      <c r="Q14" s="68" t="s">
        <v>86</v>
      </c>
      <c r="R14" s="69"/>
    </row>
    <row r="15" spans="1:26" x14ac:dyDescent="0.25">
      <c r="A15" s="63">
        <f t="shared" si="0"/>
        <v>14</v>
      </c>
      <c r="B15" s="64" t="s">
        <v>80</v>
      </c>
      <c r="C15" s="66" t="s">
        <v>152</v>
      </c>
      <c r="D15" s="66" t="s">
        <v>153</v>
      </c>
      <c r="E15" s="66" t="s">
        <v>154</v>
      </c>
      <c r="F15" s="66" t="s">
        <v>155</v>
      </c>
      <c r="G15" s="66"/>
      <c r="H15" s="66"/>
      <c r="I15" s="66" t="s">
        <v>156</v>
      </c>
      <c r="J15" s="66">
        <v>2122</v>
      </c>
      <c r="K15" s="66" t="s">
        <v>69</v>
      </c>
      <c r="L15" s="66" t="s">
        <v>69</v>
      </c>
      <c r="M15" s="66" t="s">
        <v>22</v>
      </c>
      <c r="N15" s="67" t="s">
        <v>87</v>
      </c>
      <c r="O15" s="64"/>
      <c r="P15" s="68" t="s">
        <v>86</v>
      </c>
      <c r="Q15" s="68" t="s">
        <v>86</v>
      </c>
      <c r="R15" s="69" t="s">
        <v>86</v>
      </c>
    </row>
    <row r="16" spans="1:26" ht="15.75" x14ac:dyDescent="0.3">
      <c r="A16" s="63">
        <f t="shared" si="0"/>
        <v>15</v>
      </c>
      <c r="B16" s="64" t="s">
        <v>80</v>
      </c>
      <c r="C16" s="65" t="s">
        <v>157</v>
      </c>
      <c r="D16" s="65" t="s">
        <v>158</v>
      </c>
      <c r="E16" s="65" t="s">
        <v>62</v>
      </c>
      <c r="F16" s="65" t="s">
        <v>159</v>
      </c>
      <c r="G16" s="65"/>
      <c r="H16" s="65"/>
      <c r="I16" s="65" t="s">
        <v>66</v>
      </c>
      <c r="J16" s="65">
        <v>72</v>
      </c>
      <c r="K16" s="65" t="s">
        <v>85</v>
      </c>
      <c r="L16" s="65" t="s">
        <v>85</v>
      </c>
      <c r="M16" s="65" t="s">
        <v>86</v>
      </c>
      <c r="N16" s="70" t="s">
        <v>87</v>
      </c>
      <c r="O16" s="64" t="s">
        <v>88</v>
      </c>
      <c r="P16" s="68" t="s">
        <v>86</v>
      </c>
      <c r="Q16" s="68" t="s">
        <v>86</v>
      </c>
      <c r="R16" s="69" t="s">
        <v>86</v>
      </c>
    </row>
    <row r="17" spans="1:18" ht="15.75" x14ac:dyDescent="0.3">
      <c r="A17" s="63">
        <f t="shared" si="0"/>
        <v>16</v>
      </c>
      <c r="B17" s="64" t="s">
        <v>80</v>
      </c>
      <c r="C17" s="65" t="s">
        <v>160</v>
      </c>
      <c r="D17" s="66" t="s">
        <v>161</v>
      </c>
      <c r="E17" s="65" t="s">
        <v>142</v>
      </c>
      <c r="F17" s="66" t="s">
        <v>162</v>
      </c>
      <c r="G17" s="66"/>
      <c r="H17" s="66"/>
      <c r="I17" s="66" t="s">
        <v>163</v>
      </c>
      <c r="J17" s="66" t="s">
        <v>164</v>
      </c>
      <c r="K17" s="66" t="s">
        <v>105</v>
      </c>
      <c r="L17" s="66" t="s">
        <v>165</v>
      </c>
      <c r="M17" s="66" t="s">
        <v>86</v>
      </c>
      <c r="N17" s="67" t="s">
        <v>87</v>
      </c>
      <c r="O17" s="64"/>
      <c r="P17" s="68" t="s">
        <v>86</v>
      </c>
      <c r="Q17" s="68" t="s">
        <v>86</v>
      </c>
      <c r="R17" s="69" t="s">
        <v>166</v>
      </c>
    </row>
    <row r="18" spans="1:18" ht="15.75" x14ac:dyDescent="0.3">
      <c r="A18" s="63">
        <f t="shared" si="0"/>
        <v>17</v>
      </c>
      <c r="B18" s="64" t="s">
        <v>80</v>
      </c>
      <c r="C18" s="65" t="s">
        <v>167</v>
      </c>
      <c r="D18" s="66" t="s">
        <v>168</v>
      </c>
      <c r="E18" s="66" t="s">
        <v>169</v>
      </c>
      <c r="F18" s="66" t="s">
        <v>170</v>
      </c>
      <c r="G18" s="66"/>
      <c r="H18" s="66"/>
      <c r="I18" s="66" t="s">
        <v>171</v>
      </c>
      <c r="J18" s="66">
        <v>112480</v>
      </c>
      <c r="K18" s="66" t="s">
        <v>85</v>
      </c>
      <c r="L18" s="66" t="s">
        <v>85</v>
      </c>
      <c r="M18" s="66" t="s">
        <v>22</v>
      </c>
      <c r="N18" s="67" t="s">
        <v>87</v>
      </c>
      <c r="O18" s="64"/>
      <c r="P18" s="68" t="s">
        <v>86</v>
      </c>
      <c r="Q18" s="68" t="s">
        <v>86</v>
      </c>
      <c r="R18" s="69" t="s">
        <v>86</v>
      </c>
    </row>
    <row r="19" spans="1:18" ht="15.75" x14ac:dyDescent="0.3">
      <c r="A19" s="63">
        <f t="shared" si="0"/>
        <v>18</v>
      </c>
      <c r="B19" s="64" t="s">
        <v>80</v>
      </c>
      <c r="C19" s="65" t="s">
        <v>172</v>
      </c>
      <c r="D19" s="66" t="s">
        <v>173</v>
      </c>
      <c r="E19" s="66" t="s">
        <v>174</v>
      </c>
      <c r="F19" s="66" t="s">
        <v>175</v>
      </c>
      <c r="G19" s="66" t="s">
        <v>176</v>
      </c>
      <c r="H19" s="66" t="s">
        <v>173</v>
      </c>
      <c r="I19" s="66" t="s">
        <v>69</v>
      </c>
      <c r="J19" s="66"/>
      <c r="K19" s="66" t="s">
        <v>69</v>
      </c>
      <c r="L19" s="66" t="s">
        <v>69</v>
      </c>
      <c r="M19" s="66" t="s">
        <v>86</v>
      </c>
      <c r="N19" s="67" t="s">
        <v>87</v>
      </c>
      <c r="O19" s="64" t="s">
        <v>88</v>
      </c>
      <c r="P19" s="68" t="s">
        <v>86</v>
      </c>
      <c r="Q19" s="68" t="s">
        <v>86</v>
      </c>
      <c r="R19" s="69" t="s">
        <v>86</v>
      </c>
    </row>
    <row r="20" spans="1:18" ht="15.75" x14ac:dyDescent="0.3">
      <c r="A20" s="63">
        <f t="shared" si="0"/>
        <v>19</v>
      </c>
      <c r="B20" s="64" t="s">
        <v>80</v>
      </c>
      <c r="C20" s="65" t="s">
        <v>177</v>
      </c>
      <c r="D20" s="66" t="s">
        <v>178</v>
      </c>
      <c r="E20" s="66"/>
      <c r="F20" s="66"/>
      <c r="G20" s="66"/>
      <c r="H20" s="66"/>
      <c r="I20" s="66"/>
      <c r="J20" s="66"/>
      <c r="K20" s="66"/>
      <c r="L20" s="66"/>
      <c r="M20" s="66"/>
      <c r="N20" s="67" t="s">
        <v>87</v>
      </c>
      <c r="O20" s="64"/>
      <c r="P20" s="68"/>
      <c r="Q20" s="68"/>
      <c r="R20" s="69"/>
    </row>
    <row r="21" spans="1:18" ht="15.75" x14ac:dyDescent="0.3">
      <c r="A21" s="63">
        <f t="shared" si="0"/>
        <v>20</v>
      </c>
      <c r="B21" s="64" t="s">
        <v>80</v>
      </c>
      <c r="C21" s="65" t="s">
        <v>179</v>
      </c>
      <c r="D21" s="66" t="s">
        <v>180</v>
      </c>
      <c r="E21" s="66"/>
      <c r="F21" s="66"/>
      <c r="G21" s="66"/>
      <c r="H21" s="66"/>
      <c r="I21" s="66"/>
      <c r="J21" s="66"/>
      <c r="K21" s="66"/>
      <c r="L21" s="66"/>
      <c r="M21" s="66"/>
      <c r="N21" s="64"/>
      <c r="O21" s="64" t="s">
        <v>88</v>
      </c>
      <c r="P21" s="68"/>
      <c r="Q21" s="68"/>
      <c r="R21" s="69"/>
    </row>
    <row r="22" spans="1:18" ht="15.75" x14ac:dyDescent="0.3">
      <c r="A22" s="63">
        <f t="shared" si="0"/>
        <v>21</v>
      </c>
      <c r="B22" s="64" t="s">
        <v>80</v>
      </c>
      <c r="C22" s="65" t="s">
        <v>103</v>
      </c>
      <c r="D22" s="66" t="s">
        <v>100</v>
      </c>
      <c r="E22" s="66" t="s">
        <v>181</v>
      </c>
      <c r="F22" s="66" t="s">
        <v>182</v>
      </c>
      <c r="G22" s="66"/>
      <c r="H22" s="66"/>
      <c r="I22" s="66" t="s">
        <v>183</v>
      </c>
      <c r="J22" s="66">
        <v>112481</v>
      </c>
      <c r="K22" s="66" t="s">
        <v>85</v>
      </c>
      <c r="L22" s="66" t="s">
        <v>85</v>
      </c>
      <c r="M22" s="66" t="s">
        <v>22</v>
      </c>
      <c r="N22" s="67" t="s">
        <v>87</v>
      </c>
      <c r="O22" s="64"/>
      <c r="P22" s="68" t="s">
        <v>86</v>
      </c>
      <c r="Q22" s="68" t="s">
        <v>86</v>
      </c>
      <c r="R22" s="69" t="s">
        <v>86</v>
      </c>
    </row>
    <row r="23" spans="1:18" ht="15.75" x14ac:dyDescent="0.3">
      <c r="A23" s="63">
        <f t="shared" si="0"/>
        <v>22</v>
      </c>
      <c r="B23" s="64" t="s">
        <v>80</v>
      </c>
      <c r="C23" s="65" t="s">
        <v>57</v>
      </c>
      <c r="D23" s="66" t="s">
        <v>184</v>
      </c>
      <c r="E23" s="66" t="s">
        <v>185</v>
      </c>
      <c r="F23" s="66" t="s">
        <v>186</v>
      </c>
      <c r="G23" s="66"/>
      <c r="H23" s="66"/>
      <c r="I23" s="66">
        <v>2468</v>
      </c>
      <c r="J23" s="66"/>
      <c r="K23" s="66" t="s">
        <v>69</v>
      </c>
      <c r="L23" s="66" t="s">
        <v>69</v>
      </c>
      <c r="M23" s="66" t="s">
        <v>86</v>
      </c>
      <c r="N23" s="67" t="s">
        <v>87</v>
      </c>
      <c r="O23" s="64"/>
      <c r="P23" s="68" t="s">
        <v>86</v>
      </c>
      <c r="Q23" s="68" t="s">
        <v>86</v>
      </c>
      <c r="R23" s="69" t="s">
        <v>86</v>
      </c>
    </row>
    <row r="24" spans="1:18" ht="15.75" x14ac:dyDescent="0.3">
      <c r="A24" s="63">
        <f t="shared" si="0"/>
        <v>23</v>
      </c>
      <c r="B24" s="64" t="s">
        <v>187</v>
      </c>
      <c r="C24" s="65" t="s">
        <v>188</v>
      </c>
      <c r="D24" s="65" t="s">
        <v>189</v>
      </c>
      <c r="E24" s="68" t="s">
        <v>190</v>
      </c>
      <c r="F24" s="68" t="s">
        <v>191</v>
      </c>
      <c r="G24" s="68"/>
      <c r="H24" s="68"/>
      <c r="I24" s="68" t="s">
        <v>192</v>
      </c>
      <c r="J24" s="68">
        <v>7949</v>
      </c>
      <c r="K24" s="68" t="s">
        <v>193</v>
      </c>
      <c r="L24" s="68">
        <v>18</v>
      </c>
      <c r="M24" s="68" t="s">
        <v>86</v>
      </c>
      <c r="N24" s="64" t="s">
        <v>87</v>
      </c>
      <c r="O24" s="64" t="s">
        <v>88</v>
      </c>
      <c r="P24" s="68" t="s">
        <v>86</v>
      </c>
      <c r="Q24" s="68" t="s">
        <v>86</v>
      </c>
      <c r="R24" s="69"/>
    </row>
    <row r="25" spans="1:18" ht="15.75" x14ac:dyDescent="0.3">
      <c r="A25" s="63">
        <f t="shared" si="0"/>
        <v>24</v>
      </c>
      <c r="B25" s="64" t="s">
        <v>187</v>
      </c>
      <c r="C25" s="65" t="s">
        <v>194</v>
      </c>
      <c r="D25" s="65" t="s">
        <v>195</v>
      </c>
      <c r="E25" s="68" t="s">
        <v>196</v>
      </c>
      <c r="F25" s="68" t="s">
        <v>195</v>
      </c>
      <c r="G25" s="68"/>
      <c r="H25" s="68"/>
      <c r="I25" s="68" t="s">
        <v>197</v>
      </c>
      <c r="J25" s="68"/>
      <c r="K25" s="68" t="s">
        <v>85</v>
      </c>
      <c r="L25" s="68" t="s">
        <v>85</v>
      </c>
      <c r="M25" s="68" t="s">
        <v>86</v>
      </c>
      <c r="N25" s="64" t="s">
        <v>87</v>
      </c>
      <c r="O25" s="64" t="s">
        <v>88</v>
      </c>
      <c r="P25" s="68"/>
      <c r="Q25" s="68"/>
      <c r="R25" s="69"/>
    </row>
    <row r="26" spans="1:18" ht="15.75" x14ac:dyDescent="0.3">
      <c r="A26" s="63">
        <f t="shared" si="0"/>
        <v>25</v>
      </c>
      <c r="B26" s="64" t="s">
        <v>187</v>
      </c>
      <c r="C26" s="65" t="s">
        <v>198</v>
      </c>
      <c r="D26" s="65" t="s">
        <v>199</v>
      </c>
      <c r="E26" s="68" t="s">
        <v>200</v>
      </c>
      <c r="F26" s="68" t="s">
        <v>199</v>
      </c>
      <c r="G26" s="68" t="s">
        <v>201</v>
      </c>
      <c r="H26" s="68" t="s">
        <v>199</v>
      </c>
      <c r="I26" s="68"/>
      <c r="J26" s="68">
        <v>275</v>
      </c>
      <c r="K26" s="68" t="s">
        <v>202</v>
      </c>
      <c r="L26" s="68" t="s">
        <v>203</v>
      </c>
      <c r="M26" s="68" t="s">
        <v>204</v>
      </c>
      <c r="N26" s="64" t="s">
        <v>87</v>
      </c>
      <c r="O26" s="64" t="s">
        <v>88</v>
      </c>
      <c r="P26" s="68" t="s">
        <v>86</v>
      </c>
      <c r="Q26" s="68" t="s">
        <v>86</v>
      </c>
      <c r="R26" s="69"/>
    </row>
    <row r="27" spans="1:18" ht="15.75" x14ac:dyDescent="0.3">
      <c r="A27" s="63">
        <f t="shared" si="0"/>
        <v>26</v>
      </c>
      <c r="B27" s="64" t="s">
        <v>187</v>
      </c>
      <c r="C27" s="65" t="s">
        <v>205</v>
      </c>
      <c r="D27" s="65" t="s">
        <v>206</v>
      </c>
      <c r="E27" s="68" t="s">
        <v>207</v>
      </c>
      <c r="F27" s="68" t="s">
        <v>60</v>
      </c>
      <c r="G27" s="68"/>
      <c r="H27" s="68"/>
      <c r="I27" s="68" t="s">
        <v>208</v>
      </c>
      <c r="J27" s="68">
        <v>112189</v>
      </c>
      <c r="K27" s="68" t="s">
        <v>85</v>
      </c>
      <c r="L27" s="68" t="s">
        <v>85</v>
      </c>
      <c r="M27" s="68" t="s">
        <v>86</v>
      </c>
      <c r="N27" s="64" t="s">
        <v>87</v>
      </c>
      <c r="O27" s="64" t="s">
        <v>88</v>
      </c>
      <c r="P27" s="68" t="s">
        <v>86</v>
      </c>
      <c r="Q27" s="68" t="s">
        <v>86</v>
      </c>
      <c r="R27" s="69"/>
    </row>
    <row r="28" spans="1:18" ht="15.75" x14ac:dyDescent="0.3">
      <c r="A28" s="63">
        <f t="shared" si="0"/>
        <v>27</v>
      </c>
      <c r="B28" s="64" t="s">
        <v>187</v>
      </c>
      <c r="C28" s="65" t="s">
        <v>209</v>
      </c>
      <c r="D28" s="65" t="s">
        <v>210</v>
      </c>
      <c r="E28" s="68" t="s">
        <v>211</v>
      </c>
      <c r="F28" s="68" t="s">
        <v>212</v>
      </c>
      <c r="G28" s="68"/>
      <c r="H28" s="68"/>
      <c r="I28" s="68" t="s">
        <v>213</v>
      </c>
      <c r="J28" s="68">
        <v>349</v>
      </c>
      <c r="K28" s="68" t="s">
        <v>202</v>
      </c>
      <c r="L28" s="68" t="s">
        <v>203</v>
      </c>
      <c r="M28" s="68" t="s">
        <v>86</v>
      </c>
      <c r="N28" s="64" t="s">
        <v>87</v>
      </c>
      <c r="O28" s="64" t="s">
        <v>88</v>
      </c>
      <c r="P28" s="68" t="s">
        <v>214</v>
      </c>
      <c r="Q28" s="68" t="s">
        <v>86</v>
      </c>
      <c r="R28" s="69"/>
    </row>
    <row r="29" spans="1:18" ht="15.75" x14ac:dyDescent="0.3">
      <c r="A29" s="63">
        <f t="shared" si="0"/>
        <v>28</v>
      </c>
      <c r="B29" s="64" t="s">
        <v>187</v>
      </c>
      <c r="C29" s="65" t="s">
        <v>215</v>
      </c>
      <c r="D29" s="65" t="s">
        <v>216</v>
      </c>
      <c r="E29" s="68" t="s">
        <v>217</v>
      </c>
      <c r="F29" s="68" t="s">
        <v>218</v>
      </c>
      <c r="G29" s="68"/>
      <c r="H29" s="68"/>
      <c r="I29" s="68" t="s">
        <v>219</v>
      </c>
      <c r="J29" s="68">
        <v>39009</v>
      </c>
      <c r="K29" s="68" t="s">
        <v>85</v>
      </c>
      <c r="L29" s="68" t="s">
        <v>85</v>
      </c>
      <c r="M29" s="68" t="s">
        <v>86</v>
      </c>
      <c r="N29" s="64" t="s">
        <v>87</v>
      </c>
      <c r="O29" s="64" t="s">
        <v>88</v>
      </c>
      <c r="P29" s="68" t="s">
        <v>220</v>
      </c>
      <c r="Q29" s="68" t="s">
        <v>86</v>
      </c>
      <c r="R29" s="69"/>
    </row>
    <row r="30" spans="1:18" ht="15.75" x14ac:dyDescent="0.3">
      <c r="A30" s="63">
        <f t="shared" si="0"/>
        <v>29</v>
      </c>
      <c r="B30" s="64" t="s">
        <v>187</v>
      </c>
      <c r="C30" s="65" t="s">
        <v>221</v>
      </c>
      <c r="D30" s="65" t="s">
        <v>222</v>
      </c>
      <c r="E30" s="68" t="s">
        <v>223</v>
      </c>
      <c r="F30" s="68" t="s">
        <v>224</v>
      </c>
      <c r="G30" s="68"/>
      <c r="H30" s="68"/>
      <c r="I30" s="68" t="s">
        <v>225</v>
      </c>
      <c r="J30" s="68">
        <v>112607</v>
      </c>
      <c r="K30" s="68" t="s">
        <v>85</v>
      </c>
      <c r="L30" s="68" t="s">
        <v>85</v>
      </c>
      <c r="M30" s="68" t="s">
        <v>86</v>
      </c>
      <c r="N30" s="64" t="s">
        <v>87</v>
      </c>
      <c r="O30" s="64" t="s">
        <v>88</v>
      </c>
      <c r="P30" s="68" t="s">
        <v>86</v>
      </c>
      <c r="Q30" s="68" t="s">
        <v>86</v>
      </c>
      <c r="R30" s="69"/>
    </row>
    <row r="31" spans="1:18" ht="15.75" x14ac:dyDescent="0.3">
      <c r="A31" s="63">
        <f t="shared" si="0"/>
        <v>30</v>
      </c>
      <c r="B31" s="64" t="s">
        <v>187</v>
      </c>
      <c r="C31" s="65" t="s">
        <v>226</v>
      </c>
      <c r="D31" s="65" t="s">
        <v>227</v>
      </c>
      <c r="E31" s="68" t="s">
        <v>228</v>
      </c>
      <c r="F31" s="65" t="s">
        <v>227</v>
      </c>
      <c r="G31" s="68" t="s">
        <v>229</v>
      </c>
      <c r="H31" s="65" t="s">
        <v>227</v>
      </c>
      <c r="I31" s="68" t="s">
        <v>230</v>
      </c>
      <c r="J31" s="68">
        <v>2644</v>
      </c>
      <c r="K31" s="68" t="s">
        <v>69</v>
      </c>
      <c r="L31" s="68" t="s">
        <v>69</v>
      </c>
      <c r="M31" s="68" t="s">
        <v>204</v>
      </c>
      <c r="N31" s="64" t="s">
        <v>87</v>
      </c>
      <c r="O31" s="64" t="s">
        <v>88</v>
      </c>
      <c r="P31" s="68" t="s">
        <v>86</v>
      </c>
      <c r="Q31" s="68" t="s">
        <v>86</v>
      </c>
      <c r="R31" s="69"/>
    </row>
    <row r="32" spans="1:18" ht="15.75" x14ac:dyDescent="0.3">
      <c r="A32" s="63">
        <f t="shared" si="0"/>
        <v>31</v>
      </c>
      <c r="B32" s="64" t="s">
        <v>187</v>
      </c>
      <c r="C32" s="65" t="s">
        <v>231</v>
      </c>
      <c r="D32" s="68" t="s">
        <v>232</v>
      </c>
      <c r="E32" s="68" t="s">
        <v>233</v>
      </c>
      <c r="F32" s="68" t="s">
        <v>234</v>
      </c>
      <c r="G32" s="68"/>
      <c r="H32" s="68"/>
      <c r="I32" s="68"/>
      <c r="J32" s="68">
        <v>112608</v>
      </c>
      <c r="K32" s="68" t="s">
        <v>85</v>
      </c>
      <c r="L32" s="68" t="s">
        <v>85</v>
      </c>
      <c r="M32" s="68" t="s">
        <v>86</v>
      </c>
      <c r="N32" s="64" t="s">
        <v>87</v>
      </c>
      <c r="O32" s="64" t="s">
        <v>88</v>
      </c>
      <c r="P32" s="68" t="s">
        <v>86</v>
      </c>
      <c r="Q32" s="68" t="s">
        <v>86</v>
      </c>
      <c r="R32" s="69" t="s">
        <v>86</v>
      </c>
    </row>
    <row r="33" spans="1:18" ht="15.75" x14ac:dyDescent="0.3">
      <c r="A33" s="63">
        <f t="shared" si="0"/>
        <v>32</v>
      </c>
      <c r="B33" s="64" t="s">
        <v>187</v>
      </c>
      <c r="C33" s="65" t="s">
        <v>129</v>
      </c>
      <c r="D33" s="65" t="s">
        <v>235</v>
      </c>
      <c r="E33" s="65" t="s">
        <v>236</v>
      </c>
      <c r="F33" s="65" t="s">
        <v>237</v>
      </c>
      <c r="G33" s="68"/>
      <c r="H33" s="68"/>
      <c r="I33" s="68" t="s">
        <v>238</v>
      </c>
      <c r="J33" s="68">
        <v>2561</v>
      </c>
      <c r="K33" s="68" t="s">
        <v>69</v>
      </c>
      <c r="L33" s="68" t="s">
        <v>69</v>
      </c>
      <c r="M33" s="68" t="s">
        <v>86</v>
      </c>
      <c r="N33" s="64" t="s">
        <v>87</v>
      </c>
      <c r="O33" s="64" t="s">
        <v>88</v>
      </c>
      <c r="P33" s="68" t="s">
        <v>86</v>
      </c>
      <c r="Q33" s="68" t="s">
        <v>86</v>
      </c>
      <c r="R33" s="69" t="s">
        <v>86</v>
      </c>
    </row>
    <row r="34" spans="1:18" ht="15.75" x14ac:dyDescent="0.3">
      <c r="A34" s="63">
        <f t="shared" si="0"/>
        <v>33</v>
      </c>
      <c r="B34" s="64" t="s">
        <v>187</v>
      </c>
      <c r="C34" s="65" t="s">
        <v>239</v>
      </c>
      <c r="D34" s="65" t="s">
        <v>240</v>
      </c>
      <c r="E34" s="68" t="s">
        <v>241</v>
      </c>
      <c r="F34" s="68" t="s">
        <v>240</v>
      </c>
      <c r="G34" s="68"/>
      <c r="H34" s="68"/>
      <c r="I34" s="68"/>
      <c r="J34" s="68">
        <v>112662</v>
      </c>
      <c r="K34" s="68" t="s">
        <v>85</v>
      </c>
      <c r="L34" s="68" t="s">
        <v>85</v>
      </c>
      <c r="M34" s="68" t="s">
        <v>86</v>
      </c>
      <c r="N34" s="64" t="s">
        <v>87</v>
      </c>
      <c r="O34" s="64" t="s">
        <v>88</v>
      </c>
      <c r="P34" s="68" t="s">
        <v>86</v>
      </c>
      <c r="Q34" s="68" t="s">
        <v>86</v>
      </c>
      <c r="R34" s="69" t="s">
        <v>86</v>
      </c>
    </row>
    <row r="35" spans="1:18" ht="15.75" x14ac:dyDescent="0.3">
      <c r="A35" s="63">
        <f t="shared" si="0"/>
        <v>34</v>
      </c>
      <c r="B35" s="64" t="s">
        <v>187</v>
      </c>
      <c r="C35" s="65" t="s">
        <v>242</v>
      </c>
      <c r="D35" s="65" t="s">
        <v>243</v>
      </c>
      <c r="E35" s="68" t="s">
        <v>244</v>
      </c>
      <c r="F35" s="68" t="s">
        <v>243</v>
      </c>
      <c r="G35" s="68"/>
      <c r="H35" s="68"/>
      <c r="I35" s="68"/>
      <c r="J35" s="68">
        <v>112615</v>
      </c>
      <c r="K35" s="68" t="s">
        <v>85</v>
      </c>
      <c r="L35" s="68" t="s">
        <v>85</v>
      </c>
      <c r="M35" s="68" t="s">
        <v>86</v>
      </c>
      <c r="N35" s="64" t="s">
        <v>87</v>
      </c>
      <c r="O35" s="64" t="s">
        <v>88</v>
      </c>
      <c r="P35" s="68" t="s">
        <v>86</v>
      </c>
      <c r="Q35" s="68" t="s">
        <v>86</v>
      </c>
      <c r="R35" s="69"/>
    </row>
    <row r="36" spans="1:18" ht="15.75" x14ac:dyDescent="0.3">
      <c r="A36" s="63">
        <f t="shared" si="0"/>
        <v>35</v>
      </c>
      <c r="B36" s="64" t="s">
        <v>187</v>
      </c>
      <c r="C36" s="65" t="s">
        <v>245</v>
      </c>
      <c r="D36" s="65" t="s">
        <v>246</v>
      </c>
      <c r="E36" s="68" t="s">
        <v>247</v>
      </c>
      <c r="F36" s="68" t="s">
        <v>248</v>
      </c>
      <c r="G36" s="68"/>
      <c r="H36" s="68"/>
      <c r="I36" s="68" t="s">
        <v>249</v>
      </c>
      <c r="J36" s="68" t="s">
        <v>70</v>
      </c>
      <c r="K36" s="68" t="s">
        <v>105</v>
      </c>
      <c r="L36" s="68" t="s">
        <v>106</v>
      </c>
      <c r="M36" s="68" t="s">
        <v>86</v>
      </c>
      <c r="N36" s="64" t="s">
        <v>87</v>
      </c>
      <c r="O36" s="64" t="s">
        <v>88</v>
      </c>
      <c r="P36" s="68" t="s">
        <v>214</v>
      </c>
      <c r="Q36" s="68" t="s">
        <v>86</v>
      </c>
      <c r="R36" s="69"/>
    </row>
    <row r="37" spans="1:18" ht="15.75" x14ac:dyDescent="0.3">
      <c r="A37" s="63">
        <f t="shared" si="0"/>
        <v>36</v>
      </c>
      <c r="B37" s="64" t="s">
        <v>187</v>
      </c>
      <c r="C37" s="65" t="s">
        <v>250</v>
      </c>
      <c r="D37" s="65" t="s">
        <v>251</v>
      </c>
      <c r="E37" s="68"/>
      <c r="F37" s="68"/>
      <c r="G37" s="68"/>
      <c r="H37" s="68"/>
      <c r="I37" s="68"/>
      <c r="J37" s="68">
        <v>1659</v>
      </c>
      <c r="K37" s="68" t="s">
        <v>252</v>
      </c>
      <c r="L37" s="68"/>
      <c r="M37" s="68"/>
      <c r="N37" s="64" t="s">
        <v>87</v>
      </c>
      <c r="O37" s="64" t="s">
        <v>88</v>
      </c>
      <c r="P37" s="68" t="s">
        <v>86</v>
      </c>
      <c r="Q37" s="68"/>
      <c r="R37" s="69"/>
    </row>
    <row r="38" spans="1:18" x14ac:dyDescent="0.25">
      <c r="A38" s="63">
        <f t="shared" si="0"/>
        <v>37</v>
      </c>
      <c r="B38" s="64" t="s">
        <v>187</v>
      </c>
      <c r="C38" s="66" t="s">
        <v>253</v>
      </c>
      <c r="D38" s="66" t="s">
        <v>254</v>
      </c>
      <c r="E38" s="68"/>
      <c r="F38" s="68"/>
      <c r="G38" s="68"/>
      <c r="H38" s="68"/>
      <c r="I38" s="68"/>
      <c r="J38" s="68"/>
      <c r="K38" s="68"/>
      <c r="L38" s="68"/>
      <c r="M38" s="68"/>
      <c r="N38" s="64" t="s">
        <v>87</v>
      </c>
      <c r="O38" s="64" t="s">
        <v>88</v>
      </c>
      <c r="P38" s="68"/>
      <c r="Q38" s="68"/>
      <c r="R38" s="69"/>
    </row>
    <row r="39" spans="1:18" ht="15.75" x14ac:dyDescent="0.3">
      <c r="A39" s="63">
        <f t="shared" si="0"/>
        <v>38</v>
      </c>
      <c r="B39" s="64" t="s">
        <v>187</v>
      </c>
      <c r="C39" s="65" t="s">
        <v>255</v>
      </c>
      <c r="D39" s="66" t="s">
        <v>254</v>
      </c>
      <c r="E39" s="68"/>
      <c r="F39" s="68"/>
      <c r="G39" s="68"/>
      <c r="H39" s="68"/>
      <c r="I39" s="68"/>
      <c r="J39" s="68"/>
      <c r="K39" s="68" t="s">
        <v>252</v>
      </c>
      <c r="L39" s="68"/>
      <c r="M39" s="68"/>
      <c r="N39" s="64"/>
      <c r="O39" s="64"/>
      <c r="P39" s="68"/>
      <c r="Q39" s="68"/>
      <c r="R39" s="69"/>
    </row>
    <row r="40" spans="1:18" x14ac:dyDescent="0.25">
      <c r="A40" s="63">
        <f t="shared" si="0"/>
        <v>39</v>
      </c>
      <c r="B40" s="64" t="s">
        <v>187</v>
      </c>
      <c r="C40" s="66" t="s">
        <v>256</v>
      </c>
      <c r="D40" s="66" t="s">
        <v>257</v>
      </c>
      <c r="E40" s="68" t="s">
        <v>258</v>
      </c>
      <c r="F40" s="68" t="s">
        <v>259</v>
      </c>
      <c r="G40" s="68"/>
      <c r="H40" s="68"/>
      <c r="I40" s="68" t="s">
        <v>260</v>
      </c>
      <c r="J40" s="68">
        <v>2451</v>
      </c>
      <c r="K40" s="68" t="s">
        <v>69</v>
      </c>
      <c r="L40" s="68" t="s">
        <v>69</v>
      </c>
      <c r="M40" s="68" t="s">
        <v>86</v>
      </c>
      <c r="N40" s="64" t="s">
        <v>87</v>
      </c>
      <c r="O40" s="64" t="s">
        <v>88</v>
      </c>
      <c r="P40" s="68" t="s">
        <v>86</v>
      </c>
      <c r="Q40" s="68" t="s">
        <v>86</v>
      </c>
      <c r="R40" s="69"/>
    </row>
    <row r="41" spans="1:18" ht="15.75" x14ac:dyDescent="0.3">
      <c r="A41" s="63">
        <f t="shared" si="0"/>
        <v>40</v>
      </c>
      <c r="B41" s="64" t="s">
        <v>187</v>
      </c>
      <c r="C41" s="65" t="s">
        <v>261</v>
      </c>
      <c r="D41" s="66" t="s">
        <v>262</v>
      </c>
      <c r="E41" s="68" t="s">
        <v>263</v>
      </c>
      <c r="F41" s="68" t="s">
        <v>264</v>
      </c>
      <c r="G41" s="68" t="s">
        <v>265</v>
      </c>
      <c r="H41" s="66" t="s">
        <v>262</v>
      </c>
      <c r="I41" s="68"/>
      <c r="J41" s="68">
        <v>2645</v>
      </c>
      <c r="K41" s="68" t="s">
        <v>69</v>
      </c>
      <c r="L41" s="68" t="s">
        <v>69</v>
      </c>
      <c r="M41" s="68" t="s">
        <v>1</v>
      </c>
      <c r="N41" s="64" t="s">
        <v>87</v>
      </c>
      <c r="O41" s="64" t="s">
        <v>88</v>
      </c>
      <c r="P41" s="68" t="s">
        <v>86</v>
      </c>
      <c r="Q41" s="68" t="s">
        <v>86</v>
      </c>
      <c r="R41" s="69"/>
    </row>
    <row r="42" spans="1:18" x14ac:dyDescent="0.25">
      <c r="A42" s="63">
        <f t="shared" si="0"/>
        <v>41</v>
      </c>
      <c r="B42" s="64" t="s">
        <v>187</v>
      </c>
      <c r="C42" s="68" t="s">
        <v>266</v>
      </c>
      <c r="D42" s="68" t="s">
        <v>267</v>
      </c>
      <c r="E42" s="68" t="s">
        <v>268</v>
      </c>
      <c r="F42" s="68" t="s">
        <v>269</v>
      </c>
      <c r="G42" s="68"/>
      <c r="H42" s="68"/>
      <c r="I42" s="68" t="s">
        <v>270</v>
      </c>
      <c r="J42" s="68">
        <v>2170</v>
      </c>
      <c r="K42" s="68" t="s">
        <v>69</v>
      </c>
      <c r="L42" s="68" t="s">
        <v>69</v>
      </c>
      <c r="M42" s="68" t="s">
        <v>86</v>
      </c>
      <c r="N42" s="64" t="s">
        <v>87</v>
      </c>
      <c r="O42" s="64" t="s">
        <v>88</v>
      </c>
      <c r="P42" s="68" t="s">
        <v>86</v>
      </c>
      <c r="Q42" s="68" t="s">
        <v>86</v>
      </c>
      <c r="R42" s="69"/>
    </row>
    <row r="43" spans="1:18" x14ac:dyDescent="0.25">
      <c r="A43" s="63">
        <f t="shared" si="0"/>
        <v>42</v>
      </c>
      <c r="B43" s="64" t="s">
        <v>80</v>
      </c>
      <c r="C43" s="68" t="s">
        <v>271</v>
      </c>
      <c r="D43" s="68" t="s">
        <v>272</v>
      </c>
      <c r="E43" s="68" t="s">
        <v>273</v>
      </c>
      <c r="F43" s="68" t="s">
        <v>274</v>
      </c>
      <c r="G43" s="68"/>
      <c r="H43" s="68"/>
      <c r="I43" s="68" t="s">
        <v>275</v>
      </c>
      <c r="J43" s="68">
        <v>111033</v>
      </c>
      <c r="K43" s="68" t="s">
        <v>85</v>
      </c>
      <c r="L43" s="68" t="s">
        <v>85</v>
      </c>
      <c r="M43" s="68" t="s">
        <v>86</v>
      </c>
      <c r="N43" s="64" t="s">
        <v>87</v>
      </c>
      <c r="O43" s="64"/>
      <c r="P43" s="68" t="s">
        <v>86</v>
      </c>
      <c r="Q43" s="68" t="s">
        <v>86</v>
      </c>
      <c r="R43" s="69" t="s">
        <v>86</v>
      </c>
    </row>
    <row r="44" spans="1:18" x14ac:dyDescent="0.25">
      <c r="A44" s="63">
        <f t="shared" si="0"/>
        <v>43</v>
      </c>
      <c r="B44" s="64" t="s">
        <v>80</v>
      </c>
      <c r="C44" s="68" t="s">
        <v>276</v>
      </c>
      <c r="D44" s="68"/>
      <c r="E44" s="68" t="s">
        <v>277</v>
      </c>
      <c r="F44" s="68"/>
      <c r="G44" s="68"/>
      <c r="H44" s="68"/>
      <c r="I44" s="68" t="s">
        <v>31</v>
      </c>
      <c r="J44" s="68"/>
      <c r="K44" s="68" t="s">
        <v>31</v>
      </c>
      <c r="L44" s="68"/>
      <c r="M44" s="68" t="s">
        <v>86</v>
      </c>
      <c r="N44" s="64" t="s">
        <v>87</v>
      </c>
      <c r="O44" s="64"/>
      <c r="P44" s="68" t="s">
        <v>86</v>
      </c>
      <c r="Q44" s="68" t="s">
        <v>86</v>
      </c>
      <c r="R44" s="69"/>
    </row>
    <row r="45" spans="1:18" x14ac:dyDescent="0.25">
      <c r="A45" s="63">
        <f t="shared" si="0"/>
        <v>44</v>
      </c>
      <c r="B45" s="64"/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4"/>
      <c r="O45" s="64"/>
      <c r="P45" s="68"/>
      <c r="Q45" s="68"/>
      <c r="R45" s="69"/>
    </row>
    <row r="46" spans="1:18" x14ac:dyDescent="0.25">
      <c r="A46" s="63">
        <f t="shared" si="0"/>
        <v>45</v>
      </c>
      <c r="B46" s="64"/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4"/>
      <c r="O46" s="64"/>
      <c r="P46" s="68"/>
      <c r="Q46" s="68"/>
      <c r="R46" s="69"/>
    </row>
    <row r="47" spans="1:18" x14ac:dyDescent="0.25">
      <c r="A47" s="63">
        <f t="shared" si="0"/>
        <v>46</v>
      </c>
      <c r="B47" s="64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4"/>
      <c r="O47" s="64"/>
      <c r="P47" s="68"/>
      <c r="Q47" s="68"/>
      <c r="R47" s="69"/>
    </row>
    <row r="48" spans="1:18" x14ac:dyDescent="0.25">
      <c r="A48" s="63">
        <f t="shared" si="0"/>
        <v>47</v>
      </c>
      <c r="B48" s="64"/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4"/>
      <c r="O48" s="64"/>
      <c r="P48" s="68"/>
      <c r="Q48" s="68"/>
      <c r="R48" s="69"/>
    </row>
    <row r="49" spans="1:18" x14ac:dyDescent="0.25">
      <c r="A49" s="63">
        <f t="shared" si="0"/>
        <v>48</v>
      </c>
      <c r="B49" s="64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4"/>
      <c r="O49" s="64"/>
      <c r="P49" s="68"/>
      <c r="Q49" s="68"/>
      <c r="R49" s="69"/>
    </row>
    <row r="50" spans="1:18" x14ac:dyDescent="0.25">
      <c r="A50" s="63">
        <f t="shared" si="0"/>
        <v>49</v>
      </c>
      <c r="B50" s="64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4"/>
      <c r="O50" s="64"/>
      <c r="P50" s="68"/>
      <c r="Q50" s="68"/>
      <c r="R50" s="69"/>
    </row>
    <row r="51" spans="1:18" x14ac:dyDescent="0.25">
      <c r="A51" s="63">
        <f t="shared" si="0"/>
        <v>50</v>
      </c>
      <c r="B51" s="64"/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4"/>
      <c r="O51" s="64"/>
      <c r="P51" s="68"/>
      <c r="Q51" s="68"/>
      <c r="R51" s="69"/>
    </row>
    <row r="52" spans="1:18" x14ac:dyDescent="0.25">
      <c r="A52" s="63">
        <f t="shared" si="0"/>
        <v>51</v>
      </c>
      <c r="B52" s="64"/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4"/>
      <c r="O52" s="64"/>
      <c r="P52" s="68"/>
      <c r="Q52" s="68"/>
      <c r="R52" s="69"/>
    </row>
    <row r="53" spans="1:18" x14ac:dyDescent="0.25">
      <c r="A53" s="63">
        <f t="shared" si="0"/>
        <v>52</v>
      </c>
      <c r="B53" s="64"/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4"/>
      <c r="O53" s="64"/>
      <c r="P53" s="68"/>
      <c r="Q53" s="68"/>
      <c r="R53" s="69"/>
    </row>
    <row r="54" spans="1:18" x14ac:dyDescent="0.25">
      <c r="A54" s="63">
        <f t="shared" si="0"/>
        <v>53</v>
      </c>
      <c r="B54" s="64"/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4"/>
      <c r="O54" s="64"/>
      <c r="P54" s="68"/>
      <c r="Q54" s="68"/>
      <c r="R54" s="69"/>
    </row>
    <row r="55" spans="1:18" x14ac:dyDescent="0.25">
      <c r="A55" s="63">
        <f t="shared" si="0"/>
        <v>54</v>
      </c>
      <c r="B55" s="64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4"/>
      <c r="O55" s="64"/>
      <c r="P55" s="68"/>
      <c r="Q55" s="68"/>
      <c r="R55" s="69"/>
    </row>
    <row r="56" spans="1:18" x14ac:dyDescent="0.25">
      <c r="A56" s="63">
        <f t="shared" si="0"/>
        <v>55</v>
      </c>
      <c r="B56" s="64"/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4"/>
      <c r="O56" s="64"/>
      <c r="P56" s="68"/>
      <c r="Q56" s="68"/>
      <c r="R56" s="69"/>
    </row>
    <row r="57" spans="1:18" x14ac:dyDescent="0.25">
      <c r="A57" s="63">
        <f t="shared" si="0"/>
        <v>56</v>
      </c>
      <c r="B57" s="64"/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4"/>
      <c r="O57" s="64"/>
      <c r="P57" s="68"/>
      <c r="Q57" s="68"/>
      <c r="R57" s="69"/>
    </row>
    <row r="58" spans="1:18" x14ac:dyDescent="0.25">
      <c r="A58" s="63">
        <f t="shared" si="0"/>
        <v>57</v>
      </c>
      <c r="B58" s="64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4"/>
      <c r="O58" s="64"/>
      <c r="P58" s="68"/>
      <c r="Q58" s="68"/>
      <c r="R58" s="69"/>
    </row>
    <row r="59" spans="1:18" x14ac:dyDescent="0.25">
      <c r="A59" s="63">
        <f t="shared" si="0"/>
        <v>58</v>
      </c>
      <c r="B59" s="64"/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4"/>
      <c r="O59" s="64"/>
      <c r="P59" s="68"/>
      <c r="Q59" s="68"/>
      <c r="R59" s="69"/>
    </row>
    <row r="60" spans="1:18" x14ac:dyDescent="0.25">
      <c r="A60" s="63">
        <f t="shared" si="0"/>
        <v>59</v>
      </c>
      <c r="B60" s="64"/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4"/>
      <c r="O60" s="64"/>
      <c r="P60" s="68"/>
      <c r="Q60" s="68"/>
      <c r="R60" s="69"/>
    </row>
    <row r="61" spans="1:18" ht="15.75" thickBot="1" x14ac:dyDescent="0.3">
      <c r="A61" s="71">
        <f t="shared" si="0"/>
        <v>60</v>
      </c>
      <c r="B61" s="72"/>
      <c r="C61" s="73"/>
      <c r="D61" s="73"/>
      <c r="E61" s="73"/>
      <c r="F61" s="73"/>
      <c r="G61" s="73"/>
      <c r="H61" s="73"/>
      <c r="I61" s="73"/>
      <c r="J61" s="73"/>
      <c r="K61" s="73"/>
      <c r="L61" s="73"/>
      <c r="M61" s="73"/>
      <c r="N61" s="72"/>
      <c r="O61" s="72"/>
      <c r="P61" s="73"/>
      <c r="Q61" s="73"/>
      <c r="R61" s="74"/>
    </row>
  </sheetData>
  <mergeCells count="4">
    <mergeCell ref="C1:D1"/>
    <mergeCell ref="E1:F1"/>
    <mergeCell ref="G1:H1"/>
    <mergeCell ref="N1:O1"/>
  </mergeCells>
  <pageMargins left="0.23622047244094491" right="0.23622047244094491" top="0.74803149606299213" bottom="0.74803149606299213" header="0.31496062992125984" footer="0.31496062992125984"/>
  <pageSetup orientation="portrait" r:id="rId1"/>
  <headerFooter>
    <oddHeader>&amp;F</oddHeader>
  </headerFooter>
  <colBreaks count="1" manualBreakCount="1">
    <brk id="12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58"/>
  <sheetViews>
    <sheetView view="pageBreakPreview" topLeftCell="A2" zoomScale="85" zoomScaleSheetLayoutView="85" workbookViewId="0">
      <selection activeCell="Y21" sqref="Y21"/>
    </sheetView>
  </sheetViews>
  <sheetFormatPr defaultColWidth="8.85546875" defaultRowHeight="12.75" x14ac:dyDescent="0.2"/>
  <cols>
    <col min="3" max="3" width="10.42578125" customWidth="1"/>
    <col min="4" max="4" width="35.85546875" customWidth="1"/>
    <col min="5" max="5" width="10.85546875" customWidth="1"/>
    <col min="6" max="7" width="7.140625" customWidth="1"/>
    <col min="8" max="8" width="6" customWidth="1"/>
    <col min="9" max="9" width="1.28515625" customWidth="1"/>
    <col min="11" max="11" width="6" bestFit="1" customWidth="1"/>
    <col min="12" max="12" width="10" customWidth="1"/>
    <col min="13" max="13" width="11" customWidth="1"/>
    <col min="14" max="14" width="8.140625" hidden="1" customWidth="1"/>
    <col min="15" max="15" width="8" customWidth="1"/>
    <col min="16" max="16" width="8.140625" customWidth="1"/>
    <col min="17" max="17" width="3.85546875" customWidth="1"/>
    <col min="18" max="18" width="8.140625" customWidth="1"/>
    <col min="19" max="20" width="8.42578125" customWidth="1"/>
  </cols>
  <sheetData>
    <row r="1" spans="1:25" s="43" customFormat="1" ht="150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75" x14ac:dyDescent="0.25">
      <c r="B2" s="14" t="s">
        <v>25</v>
      </c>
      <c r="C2" s="13">
        <v>7</v>
      </c>
      <c r="F2" s="90"/>
      <c r="G2" s="90"/>
      <c r="H2" s="90"/>
      <c r="I2" s="90"/>
      <c r="J2" s="90"/>
    </row>
    <row r="3" spans="1:25" x14ac:dyDescent="0.2">
      <c r="B3" s="41" t="s">
        <v>280</v>
      </c>
      <c r="C3" s="83">
        <v>-360</v>
      </c>
      <c r="F3" s="90"/>
      <c r="G3" s="90"/>
      <c r="H3" s="90"/>
      <c r="I3" s="90"/>
      <c r="J3" s="18">
        <v>-360</v>
      </c>
    </row>
    <row r="4" spans="1:25" x14ac:dyDescent="0.2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4"/>
      <c r="O4" s="134"/>
      <c r="P4" s="134"/>
      <c r="Q4" s="134"/>
      <c r="R4" s="134"/>
      <c r="S4" s="134"/>
      <c r="T4" s="134"/>
    </row>
    <row r="5" spans="1:25" ht="51" x14ac:dyDescent="0.2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">
      <c r="A6" s="17">
        <v>1</v>
      </c>
      <c r="B6" s="11">
        <v>23</v>
      </c>
      <c r="C6" s="11">
        <v>4016</v>
      </c>
      <c r="D6" s="17" t="str">
        <f>IF(B6&lt;&gt;"",IFERROR(VLOOKUP(B6,SignOnSheet!$D$5:$N$27,7,FALSE),"NON_LISTED"),"")</f>
        <v>Garth Loudon-Robbie Edouard-Betsy</v>
      </c>
      <c r="E6" s="18" t="str">
        <f>IF(B6&lt;&gt;"",IFERROR(VLOOKUP(B6,SignOnSheet!$D$5:$K$27,3,FALSE),"NON_LISTED"),"")</f>
        <v>Hobie 16</v>
      </c>
      <c r="F6" s="18">
        <f>IF(B6&lt;&gt;"",IFERROR(VLOOKUP(B6,SignOnSheet!$D$5:$K$27,4,FALSE),"NON_LISTED"),"")</f>
        <v>1.21</v>
      </c>
      <c r="G6" s="18" t="str">
        <f>IF(B6&lt;&gt;"",IFERROR(VLOOKUP(B6,SignOnSheet!$D$5:$K$27,5,FALSE),"NON_LISTED"),"")</f>
        <v>B</v>
      </c>
      <c r="H6" s="18">
        <v>3</v>
      </c>
      <c r="I6" s="39">
        <f>IF(B6&lt;&gt;"",IFERROR(VLOOKUP(B6,SignOnSheet!$D$5:$K$27,2,FALSE),"NON_LISTED"),"")</f>
        <v>0</v>
      </c>
      <c r="J6" s="18">
        <f t="shared" ref="J6:J37" si="0">IFERROR(IF(LEFT(C6,1)&lt;&gt;"D",IFERROR(RIGHT(C6,2)+LEFT(RIGHT(C6,4),2)*60+(C6-RIGHT(C6,4))/10000*3600-IF(G6="B",$J$4,$J$3),""),"" ),"")</f>
        <v>2416</v>
      </c>
      <c r="K6" s="19">
        <f t="shared" ref="K6:K37" si="1">IF(C6&lt;&gt;"",IFERROR(IF(C6&gt;0,RANK(J6,IF(J$6:J$56&gt;0,J$6:J$56,),1)-COUNTIF(J$6:J$56,"=0"),IF(C6="",COUNT(J$6:J$56)+1,0)),0),"")</f>
        <v>1</v>
      </c>
      <c r="L6" s="19">
        <f t="shared" ref="L6:L37" si="2">IFERROR(IF(J6&lt;&gt;"",J6/F6,"")/H6,"")</f>
        <v>665.56473829201104</v>
      </c>
      <c r="M6" s="18">
        <f>IF(ISTEXT(C6),SignOnSheet!$U$31+1,IF(C6&lt;&gt;"",IFERROR(IF(L6&gt;0,RANK(L6,IF(L$6:L$56&gt;0,L$6:L$56,),1)-COUNTIF(L$6:L$56,"=0"),IF(L6&lt;&gt;"",SignOnSheet!$U$31+1,0)),0),""))</f>
        <v>1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">
      <c r="A7" s="17">
        <v>2</v>
      </c>
      <c r="B7" s="11">
        <v>91082</v>
      </c>
      <c r="C7" s="11">
        <v>4142</v>
      </c>
      <c r="D7" s="17" t="str">
        <f>IF(B7&lt;&gt;"",IFERROR(VLOOKUP(B7,SignOnSheet!$D$5:$N$27,7,FALSE),"NON_LISTED"),"")</f>
        <v>David Scott-Suzanne Morton</v>
      </c>
      <c r="E7" s="18" t="str">
        <f>IF(B7&lt;&gt;"",IFERROR(VLOOKUP(B7,SignOnSheet!$D$5:$K$27,3,FALSE),"NON_LISTED"),"")</f>
        <v>Hobie 16</v>
      </c>
      <c r="F7" s="18">
        <f>IF(B7&lt;&gt;"",IFERROR(VLOOKUP(B7,SignOnSheet!$D$5:$K$27,4,FALSE),"NON_LISTED"),"")</f>
        <v>1.21</v>
      </c>
      <c r="G7" s="18" t="str">
        <f>IF(B7&lt;&gt;"",IFERROR(VLOOKUP(B7,SignOnSheet!$D$5:$K$27,5,FALSE),"NON_LISTED"),"")</f>
        <v>B</v>
      </c>
      <c r="H7" s="18">
        <v>3</v>
      </c>
      <c r="I7" s="39">
        <f>IF(B7&lt;&gt;"",IFERROR(VLOOKUP(B7,SignOnSheet!$D$5:$K$27,2,FALSE),"NON_LISTED"),"")</f>
        <v>0</v>
      </c>
      <c r="J7" s="18">
        <f t="shared" si="0"/>
        <v>2502</v>
      </c>
      <c r="K7" s="19">
        <f t="shared" si="1"/>
        <v>2</v>
      </c>
      <c r="L7" s="19">
        <f t="shared" si="2"/>
        <v>689.25619834710744</v>
      </c>
      <c r="M7" s="18">
        <f>IF(ISTEXT(C7),SignOnSheet!$U$31+1,IF(C7&lt;&gt;"",IFERROR(IF(L7&gt;0,RANK(L7,IF(L$6:L$56&gt;0,L$6:L$56,),1)-COUNTIF(L$6:L$56,"=0"),IF(L7&lt;&gt;"",SignOnSheet!$U$31+1,0)),0),""))</f>
        <v>2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">
      <c r="A8" s="17">
        <f t="shared" ref="A8:A39" si="3">A7+1</f>
        <v>3</v>
      </c>
      <c r="B8" s="35">
        <v>113744</v>
      </c>
      <c r="C8" s="35">
        <v>4154</v>
      </c>
      <c r="D8" s="17" t="str">
        <f>IF(B8&lt;&gt;"",IFERROR(VLOOKUP(B8,SignOnSheet!$D$5:$N$27,7,FALSE),"NON_LISTED"),"")</f>
        <v>Grahame Southwick-Sharon Rayner</v>
      </c>
      <c r="E8" s="18" t="str">
        <f>IF(B8&lt;&gt;"",IFERROR(VLOOKUP(B8,SignOnSheet!$D$5:$K$27,3,FALSE),"NON_LISTED"),"")</f>
        <v>Hobie 16</v>
      </c>
      <c r="F8" s="18">
        <f>IF(B8&lt;&gt;"",IFERROR(VLOOKUP(B8,SignOnSheet!$D$5:$K$27,4,FALSE),"NON_LISTED"),"")</f>
        <v>1.21</v>
      </c>
      <c r="G8" s="18" t="str">
        <f>IF(B8&lt;&gt;"",IFERROR(VLOOKUP(B8,SignOnSheet!$D$5:$K$27,5,FALSE),"NON_LISTED"),"")</f>
        <v>B</v>
      </c>
      <c r="H8" s="18">
        <v>3</v>
      </c>
      <c r="I8" s="39">
        <f>IF(B8&lt;&gt;"",IFERROR(VLOOKUP(B8,SignOnSheet!$D$5:$K$27,2,FALSE),"NON_LISTED"),"")</f>
        <v>0</v>
      </c>
      <c r="J8" s="18">
        <f t="shared" si="0"/>
        <v>2514</v>
      </c>
      <c r="K8" s="19">
        <f t="shared" si="1"/>
        <v>3</v>
      </c>
      <c r="L8" s="19">
        <f t="shared" si="2"/>
        <v>692.56198347107431</v>
      </c>
      <c r="M8" s="18">
        <f>IF(ISTEXT(C8),SignOnSheet!$U$31+1,IF(C8&lt;&gt;"",IFERROR(IF(L8&gt;0,RANK(L8,IF(L$6:L$56&gt;0,L$6:L$56,),1)-COUNTIF(L$6:L$56,"=0"),IF(L8&lt;&gt;"",SignOnSheet!$U$31+1,0)),0),""))</f>
        <v>3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">
      <c r="A9" s="17">
        <f t="shared" si="3"/>
        <v>4</v>
      </c>
      <c r="B9" s="11">
        <v>114146</v>
      </c>
      <c r="C9" s="11">
        <v>4232</v>
      </c>
      <c r="D9" s="17" t="str">
        <f>IF(B9&lt;&gt;"",IFERROR(VLOOKUP(B9,SignOnSheet!$D$5:$N$27,7,FALSE),"NON_LISTED"),"")</f>
        <v>Andrew Boyd-Kim Troll</v>
      </c>
      <c r="E9" s="18" t="str">
        <f>IF(B9&lt;&gt;"",IFERROR(VLOOKUP(B9,SignOnSheet!$D$5:$K$27,3,FALSE),"NON_LISTED"),"")</f>
        <v>Hobie 16</v>
      </c>
      <c r="F9" s="18">
        <f>IF(B9&lt;&gt;"",IFERROR(VLOOKUP(B9,SignOnSheet!$D$5:$K$27,4,FALSE),"NON_LISTED"),"")</f>
        <v>1.21</v>
      </c>
      <c r="G9" s="18" t="str">
        <f>IF(B9&lt;&gt;"",IFERROR(VLOOKUP(B9,SignOnSheet!$D$5:$K$27,5,FALSE),"NON_LISTED"),"")</f>
        <v>B</v>
      </c>
      <c r="H9" s="18">
        <v>3</v>
      </c>
      <c r="I9" s="39">
        <f>IF(B9&lt;&gt;"",IFERROR(VLOOKUP(B9,SignOnSheet!$D$5:$K$27,2,FALSE),"NON_LISTED"),"")</f>
        <v>0</v>
      </c>
      <c r="J9" s="18">
        <f t="shared" si="0"/>
        <v>2552</v>
      </c>
      <c r="K9" s="19">
        <f t="shared" si="1"/>
        <v>4</v>
      </c>
      <c r="L9" s="19">
        <f t="shared" si="2"/>
        <v>703.030303030303</v>
      </c>
      <c r="M9" s="18">
        <f>IF(ISTEXT(C9),SignOnSheet!$U$31+1,IF(C9&lt;&gt;"",IFERROR(IF(L9&gt;0,RANK(L9,IF(L$6:L$56&gt;0,L$6:L$56,),1)-COUNTIF(L$6:L$56,"=0"),IF(L9&lt;&gt;"",SignOnSheet!$U$31+1,0)),0),""))</f>
        <v>4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">
      <c r="A10" s="17">
        <f t="shared" si="3"/>
        <v>5</v>
      </c>
      <c r="B10" s="11">
        <v>115106</v>
      </c>
      <c r="C10" s="11">
        <v>4238</v>
      </c>
      <c r="D10" s="17" t="str">
        <f>IF(B10&lt;&gt;"",IFERROR(VLOOKUP(B10,SignOnSheet!$D$5:$N$27,7,FALSE),"NON_LISTED"),"")</f>
        <v>Robert Fine-Stephanie Goodyer</v>
      </c>
      <c r="E10" s="18" t="str">
        <f>IF(B10&lt;&gt;"",IFERROR(VLOOKUP(B10,SignOnSheet!$D$5:$K$27,3,FALSE),"NON_LISTED"),"")</f>
        <v>Hobie 16</v>
      </c>
      <c r="F10" s="18">
        <f>IF(B10&lt;&gt;"",IFERROR(VLOOKUP(B10,SignOnSheet!$D$5:$K$27,4,FALSE),"NON_LISTED"),"")</f>
        <v>1.21</v>
      </c>
      <c r="G10" s="18" t="str">
        <f>IF(B10&lt;&gt;"",IFERROR(VLOOKUP(B10,SignOnSheet!$D$5:$K$27,5,FALSE),"NON_LISTED"),"")</f>
        <v>B</v>
      </c>
      <c r="H10" s="18">
        <v>3</v>
      </c>
      <c r="I10" s="39">
        <f>IF(B10&lt;&gt;"",IFERROR(VLOOKUP(B10,SignOnSheet!$D$5:$K$27,2,FALSE),"NON_LISTED"),"")</f>
        <v>0</v>
      </c>
      <c r="J10" s="18">
        <f t="shared" si="0"/>
        <v>2558</v>
      </c>
      <c r="K10" s="19">
        <f t="shared" si="1"/>
        <v>5</v>
      </c>
      <c r="L10" s="19">
        <f t="shared" si="2"/>
        <v>704.68319559228655</v>
      </c>
      <c r="M10" s="18">
        <f>IF(ISTEXT(C10),SignOnSheet!$U$31+1,IF(C10&lt;&gt;"",IFERROR(IF(L10&gt;0,RANK(L10,IF(L$6:L$56&gt;0,L$6:L$56,),1)-COUNTIF(L$6:L$56,"=0"),IF(L10&lt;&gt;"",SignOnSheet!$U$31+1,0)),0),""))</f>
        <v>5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">
      <c r="A11" s="17">
        <f t="shared" si="3"/>
        <v>6</v>
      </c>
      <c r="B11" s="11">
        <v>112647</v>
      </c>
      <c r="C11" s="11">
        <v>4426</v>
      </c>
      <c r="D11" s="17" t="str">
        <f>IF(B11&lt;&gt;"",IFERROR(VLOOKUP(B11,SignOnSheet!$D$5:$N$27,7,FALSE),"NON_LISTED"),"")</f>
        <v>John van der Vyver-Sam van der Vyver</v>
      </c>
      <c r="E11" s="18" t="str">
        <f>IF(B11&lt;&gt;"",IFERROR(VLOOKUP(B11,SignOnSheet!$D$5:$K$27,3,FALSE),"NON_LISTED"),"")</f>
        <v>Hobie 16</v>
      </c>
      <c r="F11" s="18">
        <f>IF(B11&lt;&gt;"",IFERROR(VLOOKUP(B11,SignOnSheet!$D$5:$K$27,4,FALSE),"NON_LISTED"),"")</f>
        <v>1.21</v>
      </c>
      <c r="G11" s="18" t="str">
        <f>IF(B11&lt;&gt;"",IFERROR(VLOOKUP(B11,SignOnSheet!$D$5:$K$27,5,FALSE),"NON_LISTED"),"")</f>
        <v>B</v>
      </c>
      <c r="H11" s="18">
        <v>3</v>
      </c>
      <c r="I11" s="39">
        <f>IF(B11&lt;&gt;"",IFERROR(VLOOKUP(B11,SignOnSheet!$D$5:$K$27,2,FALSE),"NON_LISTED"),"")</f>
        <v>0</v>
      </c>
      <c r="J11" s="18">
        <f t="shared" si="0"/>
        <v>2666</v>
      </c>
      <c r="K11" s="19">
        <f t="shared" si="1"/>
        <v>6</v>
      </c>
      <c r="L11" s="19">
        <f t="shared" si="2"/>
        <v>734.43526170798896</v>
      </c>
      <c r="M11" s="18">
        <f>IF(ISTEXT(C11),SignOnSheet!$U$31+1,IF(C11&lt;&gt;"",IFERROR(IF(L11&gt;0,RANK(L11,IF(L$6:L$56&gt;0,L$6:L$56,),1)-COUNTIF(L$6:L$56,"=0"),IF(L11&lt;&gt;"",SignOnSheet!$U$31+1,0)),0),""))</f>
        <v>6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">
      <c r="A12" s="17">
        <f t="shared" si="3"/>
        <v>7</v>
      </c>
      <c r="B12" s="11">
        <v>112480</v>
      </c>
      <c r="C12" s="11">
        <v>4435</v>
      </c>
      <c r="D12" s="17" t="str">
        <f>IF(B12&lt;&gt;"",IFERROR(VLOOKUP(B12,SignOnSheet!$D$5:$N$27,7,FALSE),"NON_LISTED"),"")</f>
        <v>Craig Wood-Carrie Wood</v>
      </c>
      <c r="E12" s="18" t="str">
        <f>IF(B12&lt;&gt;"",IFERROR(VLOOKUP(B12,SignOnSheet!$D$5:$K$27,3,FALSE),"NON_LISTED"),"")</f>
        <v>Hobie 16</v>
      </c>
      <c r="F12" s="18">
        <f>IF(B12&lt;&gt;"",IFERROR(VLOOKUP(B12,SignOnSheet!$D$5:$K$27,4,FALSE),"NON_LISTED"),"")</f>
        <v>1.21</v>
      </c>
      <c r="G12" s="18" t="str">
        <f>IF(B12&lt;&gt;"",IFERROR(VLOOKUP(B12,SignOnSheet!$D$5:$K$27,5,FALSE),"NON_LISTED"),"")</f>
        <v>B</v>
      </c>
      <c r="H12" s="18">
        <v>3</v>
      </c>
      <c r="I12" s="39">
        <f>IF(B12&lt;&gt;"",IFERROR(VLOOKUP(B12,SignOnSheet!$D$5:$K$27,2,FALSE),"NON_LISTED"),"")</f>
        <v>0</v>
      </c>
      <c r="J12" s="18">
        <f t="shared" si="0"/>
        <v>2675</v>
      </c>
      <c r="K12" s="19">
        <f t="shared" si="1"/>
        <v>7</v>
      </c>
      <c r="L12" s="19">
        <f t="shared" si="2"/>
        <v>736.91460055096422</v>
      </c>
      <c r="M12" s="18">
        <f>IF(ISTEXT(C12),SignOnSheet!$U$31+1,IF(C12&lt;&gt;"",IFERROR(IF(L12&gt;0,RANK(L12,IF(L$6:L$56&gt;0,L$6:L$56,),1)-COUNTIF(L$6:L$56,"=0"),IF(L12&lt;&gt;"",SignOnSheet!$U$31+1,0)),0),""))</f>
        <v>7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">
      <c r="A13" s="17">
        <f t="shared" si="3"/>
        <v>8</v>
      </c>
      <c r="B13" s="11">
        <v>113344</v>
      </c>
      <c r="C13" s="92">
        <v>4442</v>
      </c>
      <c r="D13" s="17" t="str">
        <f>IF(B13&lt;&gt;"",IFERROR(VLOOKUP(B13,SignOnSheet!$D$5:$N$27,7,FALSE),"NON_LISTED"),"")</f>
        <v>Cyrille Girardin-Rob Pettit</v>
      </c>
      <c r="E13" s="18" t="str">
        <f>IF(B13&lt;&gt;"",IFERROR(VLOOKUP(B13,SignOnSheet!$D$5:$K$27,3,FALSE),"NON_LISTED"),"")</f>
        <v>Hobie 16</v>
      </c>
      <c r="F13" s="18">
        <f>IF(B13&lt;&gt;"",IFERROR(VLOOKUP(B13,SignOnSheet!$D$5:$K$27,4,FALSE),"NON_LISTED"),"")</f>
        <v>1.21</v>
      </c>
      <c r="G13" s="18" t="str">
        <f>IF(B13&lt;&gt;"",IFERROR(VLOOKUP(B13,SignOnSheet!$D$5:$K$27,5,FALSE),"NON_LISTED"),"")</f>
        <v>B</v>
      </c>
      <c r="H13" s="18">
        <v>3</v>
      </c>
      <c r="I13" s="39">
        <f>IF(B13&lt;&gt;"",IFERROR(VLOOKUP(B13,SignOnSheet!$D$5:$K$27,2,FALSE),"NON_LISTED"),"")</f>
        <v>0</v>
      </c>
      <c r="J13" s="18">
        <f t="shared" si="0"/>
        <v>2682</v>
      </c>
      <c r="K13" s="19">
        <f t="shared" si="1"/>
        <v>8</v>
      </c>
      <c r="L13" s="19">
        <f t="shared" si="2"/>
        <v>738.84297520661164</v>
      </c>
      <c r="M13" s="18">
        <f>IF(ISTEXT(C13),SignOnSheet!$U$31+1,IF(C13&lt;&gt;"",IFERROR(IF(L13&gt;0,RANK(L13,IF(L$6:L$56&gt;0,L$6:L$56,),1)-COUNTIF(L$6:L$56,"=0"),IF(L13&lt;&gt;"",SignOnSheet!$U$31+1,0)),0),""))</f>
        <v>8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">
      <c r="A14" s="17">
        <f t="shared" si="3"/>
        <v>9</v>
      </c>
      <c r="B14" s="11">
        <v>115081</v>
      </c>
      <c r="C14" s="94">
        <v>4543</v>
      </c>
      <c r="D14" s="17" t="str">
        <f>IF(B14&lt;&gt;"",IFERROR(VLOOKUP(B14,SignOnSheet!$D$5:$N$27,7,FALSE),"NON_LISTED"),"")</f>
        <v>Joe Bilstein-Chiara Cei</v>
      </c>
      <c r="E14" s="18" t="str">
        <f>IF(B14&lt;&gt;"",IFERROR(VLOOKUP(B14,SignOnSheet!$D$5:$K$27,3,FALSE),"NON_LISTED"),"")</f>
        <v>Hobie 16</v>
      </c>
      <c r="F14" s="18">
        <f>IF(B14&lt;&gt;"",IFERROR(VLOOKUP(B14,SignOnSheet!$D$5:$K$27,4,FALSE),"NON_LISTED"),"")</f>
        <v>1.21</v>
      </c>
      <c r="G14" s="18" t="str">
        <f>IF(B14&lt;&gt;"",IFERROR(VLOOKUP(B14,SignOnSheet!$D$5:$K$27,5,FALSE),"NON_LISTED"),"")</f>
        <v>B</v>
      </c>
      <c r="H14" s="18">
        <v>3</v>
      </c>
      <c r="I14" s="39">
        <f>IF(B14&lt;&gt;"",IFERROR(VLOOKUP(B14,SignOnSheet!$D$5:$K$27,2,FALSE),"NON_LISTED"),"")</f>
        <v>0</v>
      </c>
      <c r="J14" s="18">
        <f t="shared" si="0"/>
        <v>2743</v>
      </c>
      <c r="K14" s="19">
        <f t="shared" si="1"/>
        <v>9</v>
      </c>
      <c r="L14" s="19">
        <f t="shared" si="2"/>
        <v>755.64738292011032</v>
      </c>
      <c r="M14" s="18">
        <f>IF(ISTEXT(C14),SignOnSheet!$U$31+1,IF(C14&lt;&gt;"",IFERROR(IF(L14&gt;0,RANK(L14,IF(L$6:L$56&gt;0,L$6:L$56,),1)-COUNTIF(L$6:L$56,"=0"),IF(L14&lt;&gt;"",SignOnSheet!$U$31+1,0)),0),""))</f>
        <v>9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">
      <c r="A15" s="17">
        <f t="shared" si="3"/>
        <v>10</v>
      </c>
      <c r="B15" s="11">
        <v>91070</v>
      </c>
      <c r="C15" s="11">
        <v>4800</v>
      </c>
      <c r="D15" s="17" t="str">
        <f>IF(B15&lt;&gt;"",IFERROR(VLOOKUP(B15,SignOnSheet!$D$5:$N$27,7,FALSE),"NON_LISTED"),"")</f>
        <v>Michael Winklmaier-Tanguy Garot</v>
      </c>
      <c r="E15" s="18" t="str">
        <f>IF(B15&lt;&gt;"",IFERROR(VLOOKUP(B15,SignOnSheet!$D$5:$K$27,3,FALSE),"NON_LISTED"),"")</f>
        <v>Hobie 16</v>
      </c>
      <c r="F15" s="18">
        <f>IF(B15&lt;&gt;"",IFERROR(VLOOKUP(B15,SignOnSheet!$D$5:$K$27,4,FALSE),"NON_LISTED"),"")</f>
        <v>1.21</v>
      </c>
      <c r="G15" s="18" t="str">
        <f>IF(B15&lt;&gt;"",IFERROR(VLOOKUP(B15,SignOnSheet!$D$5:$K$27,5,FALSE),"NON_LISTED"),"")</f>
        <v>B</v>
      </c>
      <c r="H15" s="18">
        <v>3</v>
      </c>
      <c r="I15" s="39">
        <f>IF(B15&lt;&gt;"",IFERROR(VLOOKUP(B15,SignOnSheet!$D$5:$K$27,2,FALSE),"NON_LISTED"),"")</f>
        <v>0</v>
      </c>
      <c r="J15" s="18">
        <f t="shared" si="0"/>
        <v>2880</v>
      </c>
      <c r="K15" s="19">
        <f t="shared" si="1"/>
        <v>10</v>
      </c>
      <c r="L15" s="19">
        <f t="shared" si="2"/>
        <v>793.38842975206614</v>
      </c>
      <c r="M15" s="18">
        <f>IF(ISTEXT(C15),SignOnSheet!$U$31+1,IF(C15&lt;&gt;"",IFERROR(IF(L15&gt;0,RANK(L15,IF(L$6:L$56&gt;0,L$6:L$56,),1)-COUNTIF(L$6:L$56,"=0"),IF(L15&lt;&gt;"",SignOnSheet!$U$31+1,0)),0),""))</f>
        <v>10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">
      <c r="A16" s="17">
        <f t="shared" si="3"/>
        <v>11</v>
      </c>
      <c r="B16" s="11">
        <v>108961</v>
      </c>
      <c r="C16" s="11">
        <v>4806</v>
      </c>
      <c r="D16" s="17" t="str">
        <f>IF(B16&lt;&gt;"",IFERROR(VLOOKUP(B16,SignOnSheet!$D$5:$N$27,7,FALSE),"NON_LISTED"),"")</f>
        <v>Sarah Scott-Justin Hoon</v>
      </c>
      <c r="E16" s="18" t="str">
        <f>IF(B16&lt;&gt;"",IFERROR(VLOOKUP(B16,SignOnSheet!$D$5:$K$27,3,FALSE),"NON_LISTED"),"")</f>
        <v>Hobie 16</v>
      </c>
      <c r="F16" s="18">
        <f>IF(B16&lt;&gt;"",IFERROR(VLOOKUP(B16,SignOnSheet!$D$5:$K$27,4,FALSE),"NON_LISTED"),"")</f>
        <v>1.21</v>
      </c>
      <c r="G16" s="18" t="str">
        <f>IF(B16&lt;&gt;"",IFERROR(VLOOKUP(B16,SignOnSheet!$D$5:$K$27,5,FALSE),"NON_LISTED"),"")</f>
        <v>B</v>
      </c>
      <c r="H16" s="18">
        <v>3</v>
      </c>
      <c r="I16" s="39">
        <f>IF(B16&lt;&gt;"",IFERROR(VLOOKUP(B16,SignOnSheet!$D$5:$K$27,2,FALSE),"NON_LISTED"),"")</f>
        <v>0</v>
      </c>
      <c r="J16" s="18">
        <f t="shared" si="0"/>
        <v>2886</v>
      </c>
      <c r="K16" s="19">
        <f t="shared" si="1"/>
        <v>11</v>
      </c>
      <c r="L16" s="19">
        <f t="shared" si="2"/>
        <v>795.04132231404958</v>
      </c>
      <c r="M16" s="18">
        <f>IF(ISTEXT(C16),SignOnSheet!$U$31+1,IF(C16&lt;&gt;"",IFERROR(IF(L16&gt;0,RANK(L16,IF(L$6:L$56&gt;0,L$6:L$56,),1)-COUNTIF(L$6:L$56,"=0"),IF(L16&lt;&gt;"",SignOnSheet!$U$31+1,0)),0),""))</f>
        <v>11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">
      <c r="A17" s="17">
        <f t="shared" si="3"/>
        <v>12</v>
      </c>
      <c r="B17" s="11">
        <v>115105</v>
      </c>
      <c r="C17" s="11">
        <v>4837</v>
      </c>
      <c r="D17" s="17" t="str">
        <f>IF(B17&lt;&gt;"",IFERROR(VLOOKUP(B17,SignOnSheet!$D$5:$N$27,7,FALSE),"NON_LISTED"),"")</f>
        <v>Matteaus Walcher-Adriana Mariano</v>
      </c>
      <c r="E17" s="18" t="str">
        <f>IF(B17&lt;&gt;"",IFERROR(VLOOKUP(B17,SignOnSheet!$D$5:$K$27,3,FALSE),"NON_LISTED"),"")</f>
        <v>Hobie 16</v>
      </c>
      <c r="F17" s="18">
        <f>IF(B17&lt;&gt;"",IFERROR(VLOOKUP(B17,SignOnSheet!$D$5:$K$27,4,FALSE),"NON_LISTED"),"")</f>
        <v>1.21</v>
      </c>
      <c r="G17" s="18" t="str">
        <f>IF(B17&lt;&gt;"",IFERROR(VLOOKUP(B17,SignOnSheet!$D$5:$K$27,5,FALSE),"NON_LISTED"),"")</f>
        <v>B</v>
      </c>
      <c r="H17" s="18">
        <v>3</v>
      </c>
      <c r="I17" s="39">
        <f>IF(B17&lt;&gt;"",IFERROR(VLOOKUP(B17,SignOnSheet!$D$5:$K$27,2,FALSE),"NON_LISTED"),"")</f>
        <v>0</v>
      </c>
      <c r="J17" s="18">
        <f t="shared" si="0"/>
        <v>2917</v>
      </c>
      <c r="K17" s="19">
        <f t="shared" si="1"/>
        <v>12</v>
      </c>
      <c r="L17" s="19">
        <f t="shared" si="2"/>
        <v>803.58126721763085</v>
      </c>
      <c r="M17" s="18">
        <f>IF(ISTEXT(C17),SignOnSheet!$U$31+1,IF(C17&lt;&gt;"",IFERROR(IF(L17&gt;0,RANK(L17,IF(L$6:L$56&gt;0,L$6:L$56,),1)-COUNTIF(L$6:L$56,"=0"),IF(L17&lt;&gt;"",SignOnSheet!$U$31+1,0)),0),""))</f>
        <v>12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">
      <c r="A18" s="17">
        <f t="shared" si="3"/>
        <v>13</v>
      </c>
      <c r="B18" s="11">
        <v>112555</v>
      </c>
      <c r="C18" s="11">
        <v>5004</v>
      </c>
      <c r="D18" s="17" t="str">
        <f>IF(B18&lt;&gt;"",IFERROR(VLOOKUP(B18,SignOnSheet!$D$5:$N$27,7,FALSE),"NON_LISTED"),"")</f>
        <v>Kees De Graaf-Anna Chandler</v>
      </c>
      <c r="E18" s="18" t="str">
        <f>IF(B18&lt;&gt;"",IFERROR(VLOOKUP(B18,SignOnSheet!$D$5:$K$27,3,FALSE),"NON_LISTED"),"")</f>
        <v>Hobie 16</v>
      </c>
      <c r="F18" s="18">
        <f>IF(B18&lt;&gt;"",IFERROR(VLOOKUP(B18,SignOnSheet!$D$5:$K$27,4,FALSE),"NON_LISTED"),"")</f>
        <v>1.21</v>
      </c>
      <c r="G18" s="18" t="str">
        <f>IF(B18&lt;&gt;"",IFERROR(VLOOKUP(B18,SignOnSheet!$D$5:$K$27,5,FALSE),"NON_LISTED"),"")</f>
        <v>B</v>
      </c>
      <c r="H18" s="18">
        <v>3</v>
      </c>
      <c r="I18" s="39">
        <f>IF(B18&lt;&gt;"",IFERROR(VLOOKUP(B18,SignOnSheet!$D$5:$K$27,2,FALSE),"NON_LISTED"),"")</f>
        <v>0</v>
      </c>
      <c r="J18" s="18">
        <f t="shared" si="0"/>
        <v>3004</v>
      </c>
      <c r="K18" s="19">
        <f t="shared" si="1"/>
        <v>13</v>
      </c>
      <c r="L18" s="19">
        <f t="shared" si="2"/>
        <v>827.54820936639123</v>
      </c>
      <c r="M18" s="18">
        <f>IF(ISTEXT(C18),SignOnSheet!$U$31+1,IF(C18&lt;&gt;"",IFERROR(IF(L18&gt;0,RANK(L18,IF(L$6:L$56&gt;0,L$6:L$56,),1)-COUNTIF(L$6:L$56,"=0"),IF(L18&lt;&gt;"",SignOnSheet!$U$31+1,0)),0),""))</f>
        <v>13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">
      <c r="A19" s="17">
        <f t="shared" si="3"/>
        <v>14</v>
      </c>
      <c r="B19" s="11">
        <v>115080</v>
      </c>
      <c r="C19" s="11">
        <v>5055</v>
      </c>
      <c r="D19" s="17" t="str">
        <f>IF(B19&lt;&gt;"",IFERROR(VLOOKUP(B19,SignOnSheet!$D$5:$N$27,7,FALSE),"NON_LISTED"),"")</f>
        <v>Clementine James-Laura Kelly</v>
      </c>
      <c r="E19" s="18" t="str">
        <f>IF(B19&lt;&gt;"",IFERROR(VLOOKUP(B19,SignOnSheet!$D$5:$K$27,3,FALSE),"NON_LISTED"),"")</f>
        <v>Hobie 16</v>
      </c>
      <c r="F19" s="18">
        <f>IF(B19&lt;&gt;"",IFERROR(VLOOKUP(B19,SignOnSheet!$D$5:$K$27,4,FALSE),"NON_LISTED"),"")</f>
        <v>1.21</v>
      </c>
      <c r="G19" s="18" t="str">
        <f>IF(B19&lt;&gt;"",IFERROR(VLOOKUP(B19,SignOnSheet!$D$5:$K$27,5,FALSE),"NON_LISTED"),"")</f>
        <v>B</v>
      </c>
      <c r="H19" s="18">
        <v>3</v>
      </c>
      <c r="I19" s="39">
        <f>IF(B19&lt;&gt;"",IFERROR(VLOOKUP(B19,SignOnSheet!$D$5:$K$27,2,FALSE),"NON_LISTED"),"")</f>
        <v>0</v>
      </c>
      <c r="J19" s="18">
        <f t="shared" si="0"/>
        <v>3055</v>
      </c>
      <c r="K19" s="19">
        <f t="shared" si="1"/>
        <v>14</v>
      </c>
      <c r="L19" s="19">
        <f t="shared" si="2"/>
        <v>841.59779614325078</v>
      </c>
      <c r="M19" s="18">
        <f>IF(ISTEXT(C19),SignOnSheet!$U$31+1,IF(C19&lt;&gt;"",IFERROR(IF(L19&gt;0,RANK(L19,IF(L$6:L$56&gt;0,L$6:L$56,),1)-COUNTIF(L$6:L$56,"=0"),IF(L19&lt;&gt;"",SignOnSheet!$U$31+1,0)),0),""))</f>
        <v>14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">
      <c r="A20" s="17">
        <f t="shared" si="3"/>
        <v>15</v>
      </c>
      <c r="B20" s="11">
        <v>112607</v>
      </c>
      <c r="C20" s="11">
        <v>5100</v>
      </c>
      <c r="D20" s="17" t="str">
        <f>IF(B20&lt;&gt;"",IFERROR(VLOOKUP(B20,SignOnSheet!$D$5:$N$27,7,FALSE),"NON_LISTED"),"")</f>
        <v>Nassor Alamki-Machano Mussa</v>
      </c>
      <c r="E20" s="18" t="str">
        <f>IF(B20&lt;&gt;"",IFERROR(VLOOKUP(B20,SignOnSheet!$D$5:$K$27,3,FALSE),"NON_LISTED"),"")</f>
        <v>Hobie 16</v>
      </c>
      <c r="F20" s="18">
        <f>IF(B20&lt;&gt;"",IFERROR(VLOOKUP(B20,SignOnSheet!$D$5:$K$27,4,FALSE),"NON_LISTED"),"")</f>
        <v>1.21</v>
      </c>
      <c r="G20" s="18" t="str">
        <f>IF(B20&lt;&gt;"",IFERROR(VLOOKUP(B20,SignOnSheet!$D$5:$K$27,5,FALSE),"NON_LISTED"),"")</f>
        <v>B</v>
      </c>
      <c r="H20" s="18">
        <v>3</v>
      </c>
      <c r="I20" s="39">
        <f>IF(B20&lt;&gt;"",IFERROR(VLOOKUP(B20,SignOnSheet!$D$5:$K$27,2,FALSE),"NON_LISTED"),"")</f>
        <v>0</v>
      </c>
      <c r="J20" s="18">
        <f t="shared" si="0"/>
        <v>3060</v>
      </c>
      <c r="K20" s="19">
        <f t="shared" si="1"/>
        <v>15</v>
      </c>
      <c r="L20" s="19">
        <f t="shared" si="2"/>
        <v>842.97520661157023</v>
      </c>
      <c r="M20" s="18">
        <f>IF(ISTEXT(C20),SignOnSheet!$U$31+1,IF(C20&lt;&gt;"",IFERROR(IF(L20&gt;0,RANK(L20,IF(L$6:L$56&gt;0,L$6:L$56,),1)-COUNTIF(L$6:L$56,"=0"),IF(L20&lt;&gt;"",SignOnSheet!$U$31+1,0)),0),""))</f>
        <v>15</v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">
      <c r="A21" s="17">
        <f t="shared" si="3"/>
        <v>16</v>
      </c>
      <c r="B21" s="11"/>
      <c r="C21" s="11"/>
      <c r="D21" s="17" t="str">
        <f>IF(B21&lt;&gt;"",IFERROR(VLOOKUP(B21,SignOnSheet!$D$5:$N$27,7,FALSE),"NON_LISTED"),"")</f>
        <v/>
      </c>
      <c r="E21" s="18" t="str">
        <f>IF(B21&lt;&gt;"",IFERROR(VLOOKUP(B21,SignOnSheet!$D$5:$K$27,3,FALSE),"NON_LISTED"),"")</f>
        <v/>
      </c>
      <c r="F21" s="18" t="str">
        <f>IF(B21&lt;&gt;"",IFERROR(VLOOKUP(B21,SignOnSheet!$D$5:$K$27,4,FALSE),"NON_LISTED"),"")</f>
        <v/>
      </c>
      <c r="G21" s="18" t="str">
        <f>IF(B21&lt;&gt;"",IFERROR(VLOOKUP(B21,SignOnSheet!$D$5:$K$27,5,FALSE),"NON_LISTED"),"")</f>
        <v/>
      </c>
      <c r="H21" s="18"/>
      <c r="I21" s="39" t="str">
        <f>IF(B21&lt;&gt;"",IFERROR(VLOOKUP(B21,SignOnSheet!$D$5:$K$27,2,FALSE),"NON_LISTED"),"")</f>
        <v/>
      </c>
      <c r="J21" s="18" t="str">
        <f t="shared" si="0"/>
        <v/>
      </c>
      <c r="K21" s="19" t="str">
        <f t="shared" si="1"/>
        <v/>
      </c>
      <c r="L21" s="19" t="str">
        <f t="shared" si="2"/>
        <v/>
      </c>
      <c r="M21" s="18" t="str">
        <f>IF(ISTEXT(C21),SignOnSheet!$U$31+1,IF(C21&lt;&gt;"",IFERROR(IF(L21&gt;0,RANK(L21,IF(L$6:L$56&gt;0,L$6:L$56,),1)-COUNTIF(L$6:L$56,"=0"),IF(L21&lt;&gt;"",SignOnSheet!$U$31+1,0)),0),""))</f>
        <v/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">
      <c r="A22" s="17">
        <f t="shared" si="3"/>
        <v>17</v>
      </c>
      <c r="B22" s="11"/>
      <c r="C22" s="11"/>
      <c r="D22" s="17" t="str">
        <f>IF(B22&lt;&gt;"",IFERROR(VLOOKUP(B22,SignOnSheet!$D$5:$N$27,7,FALSE),"NON_LISTED"),"")</f>
        <v/>
      </c>
      <c r="E22" s="18" t="str">
        <f>IF(B22&lt;&gt;"",IFERROR(VLOOKUP(B22,SignOnSheet!$D$5:$K$27,3,FALSE),"NON_LISTED"),"")</f>
        <v/>
      </c>
      <c r="F22" s="18" t="str">
        <f>IF(B22&lt;&gt;"",IFERROR(VLOOKUP(B22,SignOnSheet!$D$5:$K$27,4,FALSE),"NON_LISTED"),"")</f>
        <v/>
      </c>
      <c r="G22" s="18" t="str">
        <f>IF(B22&lt;&gt;"",IFERROR(VLOOKUP(B22,SignOnSheet!$D$5:$K$27,5,FALSE),"NON_LISTED"),"")</f>
        <v/>
      </c>
      <c r="H22" s="18"/>
      <c r="I22" s="39" t="str">
        <f>IF(B22&lt;&gt;"",IFERROR(VLOOKUP(B22,SignOnSheet!$D$5:$K$27,2,FALSE),"NON_LISTED"),"")</f>
        <v/>
      </c>
      <c r="J22" s="18" t="str">
        <f t="shared" si="0"/>
        <v/>
      </c>
      <c r="K22" s="19" t="str">
        <f t="shared" si="1"/>
        <v/>
      </c>
      <c r="L22" s="19" t="str">
        <f t="shared" si="2"/>
        <v/>
      </c>
      <c r="M22" s="18" t="str">
        <f>IF(ISTEXT(C22),SignOnSheet!$U$31+1,IF(C22&lt;&gt;"",IFERROR(IF(L22&gt;0,RANK(L22,IF(L$6:L$56&gt;0,L$6:L$56,),1)-COUNTIF(L$6:L$56,"=0"),IF(L22&lt;&gt;"",SignOnSheet!$U$31+1,0)),0),""))</f>
        <v/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">
      <c r="A23" s="17">
        <f t="shared" si="3"/>
        <v>18</v>
      </c>
      <c r="B23" s="11"/>
      <c r="C23" s="92"/>
      <c r="D23" s="17" t="str">
        <f>IF(B23&lt;&gt;"",IFERROR(VLOOKUP(B23,SignOnSheet!$D$5:$N$27,7,FALSE),"NON_LISTED"),"")</f>
        <v/>
      </c>
      <c r="E23" s="18" t="str">
        <f>IF(B23&lt;&gt;"",IFERROR(VLOOKUP(B23,SignOnSheet!$D$5:$K$27,3,FALSE),"NON_LISTED"),"")</f>
        <v/>
      </c>
      <c r="F23" s="18" t="str">
        <f>IF(B23&lt;&gt;"",IFERROR(VLOOKUP(B23,SignOnSheet!$D$5:$K$27,4,FALSE),"NON_LISTED"),"")</f>
        <v/>
      </c>
      <c r="G23" s="18" t="str">
        <f>IF(B23&lt;&gt;"",IFERROR(VLOOKUP(B23,SignOnSheet!$D$5:$K$27,5,FALSE),"NON_LISTED"),"")</f>
        <v/>
      </c>
      <c r="H23" s="18"/>
      <c r="I23" s="39" t="str">
        <f>IF(B23&lt;&gt;"",IFERROR(VLOOKUP(B23,SignOnSheet!$D$5:$K$27,2,FALSE),"NON_LISTED"),"")</f>
        <v/>
      </c>
      <c r="J23" s="18" t="str">
        <f t="shared" si="0"/>
        <v/>
      </c>
      <c r="K23" s="19" t="str">
        <f t="shared" si="1"/>
        <v/>
      </c>
      <c r="L23" s="19" t="str">
        <f t="shared" si="2"/>
        <v/>
      </c>
      <c r="M23" s="18" t="str">
        <f>IF(ISTEXT(C23),SignOnSheet!$U$31+1,IF(C23&lt;&gt;"",IFERROR(IF(L23&gt;0,RANK(L23,IF(L$6:L$56&gt;0,L$6:L$56,),1)-COUNTIF(L$6:L$56,"=0"),IF(L23&lt;&gt;"",SignOnSheet!$U$31+1,0)),0),""))</f>
        <v/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">
      <c r="A24" s="17">
        <f t="shared" si="3"/>
        <v>19</v>
      </c>
      <c r="B24" s="11"/>
      <c r="C24" s="94"/>
      <c r="D24" s="17" t="str">
        <f>IF(B24&lt;&gt;"",IFERROR(VLOOKUP(B24,SignOnSheet!$D$5:$N$27,7,FALSE),"NON_LISTED"),"")</f>
        <v/>
      </c>
      <c r="E24" s="18" t="str">
        <f>IF(B24&lt;&gt;"",IFERROR(VLOOKUP(B24,SignOnSheet!$D$5:$K$27,3,FALSE),"NON_LISTED"),"")</f>
        <v/>
      </c>
      <c r="F24" s="18" t="str">
        <f>IF(B24&lt;&gt;"",IFERROR(VLOOKUP(B24,SignOnSheet!$D$5:$K$27,4,FALSE),"NON_LISTED"),"")</f>
        <v/>
      </c>
      <c r="G24" s="18" t="str">
        <f>IF(B24&lt;&gt;"",IFERROR(VLOOKUP(B24,SignOnSheet!$D$5:$K$27,5,FALSE),"NON_LISTED"),"")</f>
        <v/>
      </c>
      <c r="H24" s="18"/>
      <c r="I24" s="39" t="str">
        <f>IF(B24&lt;&gt;"",IFERROR(VLOOKUP(B24,SignOnSheet!$D$5:$K$27,2,FALSE),"NON_LISTED"),"")</f>
        <v/>
      </c>
      <c r="J24" s="18" t="str">
        <f t="shared" si="0"/>
        <v/>
      </c>
      <c r="K24" s="19" t="str">
        <f t="shared" si="1"/>
        <v/>
      </c>
      <c r="L24" s="19" t="str">
        <f t="shared" si="2"/>
        <v/>
      </c>
      <c r="M24" s="18" t="str">
        <f>IF(ISTEXT(C24),SignOnSheet!$U$31+1,IF(C24&lt;&gt;"",IFERROR(IF(L24&gt;0,RANK(L24,IF(L$6:L$56&gt;0,L$6:L$56,),1)-COUNTIF(L$6:L$56,"=0"),IF(L24&lt;&gt;"",SignOnSheet!$U$31+1,0)),0),""))</f>
        <v/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">
      <c r="A25" s="17">
        <f t="shared" si="3"/>
        <v>20</v>
      </c>
      <c r="B25" s="11"/>
      <c r="C25" s="11"/>
      <c r="D25" s="17" t="str">
        <f>IF(B25&lt;&gt;"",IFERROR(VLOOKUP(B25,SignOnSheet!$D$5:$N$27,7,FALSE),"NON_LISTED"),"")</f>
        <v/>
      </c>
      <c r="E25" s="18" t="str">
        <f>IF(B25&lt;&gt;"",IFERROR(VLOOKUP(B25,SignOnSheet!$D$5:$K$27,3,FALSE),"NON_LISTED"),"")</f>
        <v/>
      </c>
      <c r="F25" s="18" t="str">
        <f>IF(B25&lt;&gt;"",IFERROR(VLOOKUP(B25,SignOnSheet!$D$5:$K$27,4,FALSE),"NON_LISTED"),"")</f>
        <v/>
      </c>
      <c r="G25" s="18" t="str">
        <f>IF(B25&lt;&gt;"",IFERROR(VLOOKUP(B25,SignOnSheet!$D$5:$K$27,5,FALSE),"NON_LISTED"),"")</f>
        <v/>
      </c>
      <c r="H25" s="18"/>
      <c r="I25" s="39" t="str">
        <f>IF(B25&lt;&gt;"",IFERROR(VLOOKUP(B25,SignOnSheet!$D$5:$K$27,2,FALSE),"NON_LISTED"),"")</f>
        <v/>
      </c>
      <c r="J25" s="18" t="str">
        <f t="shared" si="0"/>
        <v/>
      </c>
      <c r="K25" s="19" t="str">
        <f t="shared" si="1"/>
        <v/>
      </c>
      <c r="L25" s="19" t="str">
        <f t="shared" si="2"/>
        <v/>
      </c>
      <c r="M25" s="18" t="str">
        <f>IF(ISTEXT(C25),SignOnSheet!$U$31+1,IF(C25&lt;&gt;"",IFERROR(IF(L25&gt;0,RANK(L25,IF(L$6:L$56&gt;0,L$6:L$56,),1)-COUNTIF(L$6:L$56,"=0"),IF(L25&lt;&gt;"",SignOnSheet!$U$31+1,0)),0),""))</f>
        <v/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">
      <c r="A26" s="17">
        <f t="shared" si="3"/>
        <v>21</v>
      </c>
      <c r="B26" s="11"/>
      <c r="C26" s="11"/>
      <c r="D26" s="17" t="str">
        <f>IF(B26&lt;&gt;"",IFERROR(VLOOKUP(B26,SignOnSheet!$D$5:$N$27,7,FALSE),"NON_LISTED"),"")</f>
        <v/>
      </c>
      <c r="E26" s="18" t="str">
        <f>IF(B26&lt;&gt;"",IFERROR(VLOOKUP(B26,SignOnSheet!$D$5:$K$27,3,FALSE),"NON_LISTED"),"")</f>
        <v/>
      </c>
      <c r="F26" s="18" t="str">
        <f>IF(B26&lt;&gt;"",IFERROR(VLOOKUP(B26,SignOnSheet!$D$5:$K$27,4,FALSE),"NON_LISTED"),"")</f>
        <v/>
      </c>
      <c r="G26" s="18" t="str">
        <f>IF(B26&lt;&gt;"",IFERROR(VLOOKUP(B26,SignOnSheet!$D$5:$K$27,5,FALSE),"NON_LISTED"),"")</f>
        <v/>
      </c>
      <c r="H26" s="18"/>
      <c r="I26" s="39" t="str">
        <f>IF(B26&lt;&gt;"",IFERROR(VLOOKUP(B26,SignOnSheet!$D$5:$K$27,2,FALSE),"NON_LISTED"),"")</f>
        <v/>
      </c>
      <c r="J26" s="18" t="str">
        <f t="shared" si="0"/>
        <v/>
      </c>
      <c r="K26" s="19" t="str">
        <f t="shared" si="1"/>
        <v/>
      </c>
      <c r="L26" s="19" t="str">
        <f t="shared" si="2"/>
        <v/>
      </c>
      <c r="M26" s="18" t="str">
        <f>IF(ISTEXT(C26),SignOnSheet!$U$31+1,IF(C26&lt;&gt;"",IFERROR(IF(L26&gt;0,RANK(L26,IF(L$6:L$56&gt;0,L$6:L$56,),1)-COUNTIF(L$6:L$56,"=0"),IF(L26&lt;&gt;"",SignOnSheet!$U$31+1,0)),0),""))</f>
        <v/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">
      <c r="A27" s="17">
        <f t="shared" si="3"/>
        <v>22</v>
      </c>
      <c r="B27" s="11"/>
      <c r="C27" s="11"/>
      <c r="D27" s="17" t="str">
        <f>IF(B27&lt;&gt;"",IFERROR(VLOOKUP(B27,SignOnSheet!$D$5:$N$27,7,FALSE),"NON_LISTED"),"")</f>
        <v/>
      </c>
      <c r="E27" s="18" t="str">
        <f>IF(B27&lt;&gt;"",IFERROR(VLOOKUP(B27,SignOnSheet!$D$5:$K$27,3,FALSE),"NON_LISTED"),"")</f>
        <v/>
      </c>
      <c r="F27" s="18" t="str">
        <f>IF(B27&lt;&gt;"",IFERROR(VLOOKUP(B27,SignOnSheet!$D$5:$K$27,4,FALSE),"NON_LISTED"),"")</f>
        <v/>
      </c>
      <c r="G27" s="18" t="str">
        <f>IF(B27&lt;&gt;"",IFERROR(VLOOKUP(B27,SignOnSheet!$D$5:$K$27,5,FALSE),"NON_LISTED"),"")</f>
        <v/>
      </c>
      <c r="H27" s="18"/>
      <c r="I27" s="39" t="str">
        <f>IF(B27&lt;&gt;"",IFERROR(VLOOKUP(B27,SignOnSheet!$D$5:$K$27,2,FALSE),"NON_LISTED"),"")</f>
        <v/>
      </c>
      <c r="J27" s="18" t="str">
        <f t="shared" si="0"/>
        <v/>
      </c>
      <c r="K27" s="19" t="str">
        <f t="shared" si="1"/>
        <v/>
      </c>
      <c r="L27" s="19" t="str">
        <f t="shared" si="2"/>
        <v/>
      </c>
      <c r="M27" s="18" t="str">
        <f>IF(ISTEXT(C27),SignOnSheet!$U$31+1,IF(C27&lt;&gt;"",IFERROR(IF(L27&gt;0,RANK(L27,IF(L$6:L$56&gt;0,L$6:L$56,),1)-COUNTIF(L$6:L$56,"=0"),IF(L27&lt;&gt;"",SignOnSheet!$U$31+1,0)),0),""))</f>
        <v/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">
      <c r="A28" s="17">
        <f t="shared" si="3"/>
        <v>23</v>
      </c>
      <c r="B28" s="11"/>
      <c r="C28" s="11"/>
      <c r="D28" s="17" t="str">
        <f>IF(B28&lt;&gt;"",IFERROR(VLOOKUP(B28,SignOnSheet!$D$5:$N$27,7,FALSE),"NON_LISTED"),"")</f>
        <v/>
      </c>
      <c r="E28" s="18" t="str">
        <f>IF(B28&lt;&gt;"",IFERROR(VLOOKUP(B28,SignOnSheet!$D$5:$K$27,3,FALSE),"NON_LISTED"),"")</f>
        <v/>
      </c>
      <c r="F28" s="18" t="str">
        <f>IF(B28&lt;&gt;"",IFERROR(VLOOKUP(B28,SignOnSheet!$D$5:$K$27,4,FALSE),"NON_LISTED"),"")</f>
        <v/>
      </c>
      <c r="G28" s="18" t="str">
        <f>IF(B28&lt;&gt;"",IFERROR(VLOOKUP(B28,SignOnSheet!$D$5:$K$27,5,FALSE),"NON_LISTED"),"")</f>
        <v/>
      </c>
      <c r="H28" s="18"/>
      <c r="I28" s="39" t="str">
        <f>IF(B28&lt;&gt;"",IFERROR(VLOOKUP(B28,SignOnSheet!$D$5:$K$27,2,FALSE),"NON_LISTED"),"")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IF(ISTEXT(C28),SignOnSheet!$U$31+1,IF(C28&lt;&gt;"",IFERROR(IF(L28&gt;0,RANK(L28,IF(L$6:L$56&gt;0,L$6:L$56,),1)-COUNTIF(L$6:L$56,"=0"),IF(L28&lt;&gt;"",SignOnSheet!$U$31+1,0)),0),""))</f>
        <v/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">
      <c r="A29" s="17">
        <f t="shared" si="3"/>
        <v>24</v>
      </c>
      <c r="B29" s="11"/>
      <c r="C29" s="11"/>
      <c r="D29" s="17" t="str">
        <f>IF(B29&lt;&gt;"",IFERROR(VLOOKUP(B29,SignOnSheet!$D$5:$N$27,7,FALSE),"NON_LISTED"),"")</f>
        <v/>
      </c>
      <c r="E29" s="18" t="str">
        <f>IF(B29&lt;&gt;"",IFERROR(VLOOKUP(B29,SignOnSheet!$D$5:$K$27,3,FALSE),"NON_LISTED"),"")</f>
        <v/>
      </c>
      <c r="F29" s="18" t="str">
        <f>IF(B29&lt;&gt;"",IFERROR(VLOOKUP(B29,SignOnSheet!$D$5:$K$27,4,FALSE),"NON_LISTED"),"")</f>
        <v/>
      </c>
      <c r="G29" s="18" t="str">
        <f>IF(B29&lt;&gt;"",IFERROR(VLOOKUP(B29,SignOnSheet!$D$5:$K$27,5,FALSE),"NON_LISTED"),"")</f>
        <v/>
      </c>
      <c r="H29" s="18"/>
      <c r="I29" s="39" t="str">
        <f>IF(B29&lt;&gt;"",IFERROR(VLOOKUP(B29,SignOnSheet!$D$5:$K$27,2,FALSE),"NON_LISTED"),"")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IF(ISTEXT(C29),SignOnSheet!$U$31+1,IF(C29&lt;&gt;"",IFERROR(IF(L29&gt;0,RANK(L29,IF(L$6:L$56&gt;0,L$6:L$56,),1)-COUNTIF(L$6:L$56,"=0"),IF(L29&lt;&gt;"",SignOnSheet!$U$31+1,0)),0),""))</f>
        <v/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">
      <c r="A30" s="17">
        <f t="shared" si="3"/>
        <v>25</v>
      </c>
      <c r="B30" s="11"/>
      <c r="C30" s="11"/>
      <c r="D30" s="17" t="str">
        <f>IF(B30&lt;&gt;"",IFERROR(VLOOKUP(B30,SignOnSheet!$D$5:$N$27,7,FALSE),"NON_LISTED"),"")</f>
        <v/>
      </c>
      <c r="E30" s="18" t="str">
        <f>IF(B30&lt;&gt;"",IFERROR(VLOOKUP(B30,SignOnSheet!$D$5:$K$27,3,FALSE),"NON_LISTED"),"")</f>
        <v/>
      </c>
      <c r="F30" s="18" t="str">
        <f>IF(B30&lt;&gt;"",IFERROR(VLOOKUP(B30,SignOnSheet!$D$5:$K$27,4,FALSE),"NON_LISTED"),"")</f>
        <v/>
      </c>
      <c r="G30" s="18" t="str">
        <f>IF(B30&lt;&gt;"",IFERROR(VLOOKUP(B30,SignOnSheet!$D$5:$K$27,5,FALSE),"NON_LISTED"),"")</f>
        <v/>
      </c>
      <c r="H30" s="18"/>
      <c r="I30" s="39" t="str">
        <f>IF(B30&lt;&gt;"",IFERROR(VLOOKUP(B30,SignOnSheet!$D$5:$K$27,2,FALSE),"NON_LISTED"),"")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IF(ISTEXT(C30),SignOnSheet!$U$31+1,IF(C30&lt;&gt;"",IFERROR(IF(L30&gt;0,RANK(L30,IF(L$6:L$56&gt;0,L$6:L$56,),1)-COUNTIF(L$6:L$56,"=0"),IF(L30&lt;&gt;"",SignOnSheet!$U$31+1,0)),0),""))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">
      <c r="A31" s="17">
        <f t="shared" si="3"/>
        <v>26</v>
      </c>
      <c r="B31" s="11"/>
      <c r="C31" s="11"/>
      <c r="D31" s="17" t="str">
        <f>IF(B31&lt;&gt;"",IFERROR(VLOOKUP(B31,SignOnSheet!$D$5:$N$27,7,FALSE),"NON_LISTED"),"")</f>
        <v/>
      </c>
      <c r="E31" s="18" t="str">
        <f>IF(B31&lt;&gt;"",IFERROR(VLOOKUP(B31,SignOnSheet!$D$5:$K$27,3,FALSE),"NON_LISTED"),"")</f>
        <v/>
      </c>
      <c r="F31" s="18" t="str">
        <f>IF(B31&lt;&gt;"",IFERROR(VLOOKUP(B31,SignOnSheet!$D$5:$K$27,4,FALSE),"NON_LISTED"),"")</f>
        <v/>
      </c>
      <c r="G31" s="18" t="str">
        <f>IF(B31&lt;&gt;"",IFERROR(VLOOKUP(B31,SignOnSheet!$D$5:$K$27,5,FALSE),"NON_LISTED"),"")</f>
        <v/>
      </c>
      <c r="H31" s="18"/>
      <c r="I31" s="39" t="str">
        <f>IF(B31&lt;&gt;"",IFERROR(VLOOKUP(B31,SignOnSheet!$D$5:$K$27,2,FALSE),"NON_LISTED"),"")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IF(ISTEXT(C31),SignOnSheet!$U$31+1,IF(C31&lt;&gt;"",IFERROR(IF(L31&gt;0,RANK(L31,IF(L$6:L$56&gt;0,L$6:L$56,),1)-COUNTIF(L$6:L$56,"=0"),IF(L31&lt;&gt;"",SignOnSheet!$U$31+1,0)),0),""))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">
      <c r="A32" s="17">
        <f t="shared" si="3"/>
        <v>27</v>
      </c>
      <c r="B32" s="11"/>
      <c r="C32" s="11"/>
      <c r="D32" s="17" t="str">
        <f>IF(B32&lt;&gt;"",IFERROR(VLOOKUP(B32,SignOnSheet!$D$5:$N$27,7,FALSE),"NON_LISTED"),"")</f>
        <v/>
      </c>
      <c r="E32" s="18" t="str">
        <f>IF(B32&lt;&gt;"",IFERROR(VLOOKUP(B32,SignOnSheet!$D$5:$K$27,3,FALSE),"NON_LISTED"),"")</f>
        <v/>
      </c>
      <c r="F32" s="18" t="str">
        <f>IF(B32&lt;&gt;"",IFERROR(VLOOKUP(B32,SignOnSheet!$D$5:$K$27,4,FALSE),"NON_LISTED"),"")</f>
        <v/>
      </c>
      <c r="G32" s="18" t="str">
        <f>IF(B32&lt;&gt;"",IFERROR(VLOOKUP(B32,SignOnSheet!$D$5:$K$27,5,FALSE),"NON_LISTED"),"")</f>
        <v/>
      </c>
      <c r="H32" s="18"/>
      <c r="I32" s="39" t="str">
        <f>IF(B32&lt;&gt;"",IFERROR(VLOOKUP(B32,SignOnSheet!$D$5:$K$27,2,FALSE),"NON_LISTED"),"")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IF(ISTEXT(C32),SignOnSheet!$U$31+1,IF(C32&lt;&gt;"",IFERROR(IF(L32&gt;0,RANK(L32,IF(L$6:L$56&gt;0,L$6:L$56,),1)-COUNTIF(L$6:L$56,"=0"),IF(L32&lt;&gt;"",SignOnSheet!$U$31+1,0)),0),""))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">
      <c r="A33" s="17">
        <f t="shared" si="3"/>
        <v>28</v>
      </c>
      <c r="B33" s="11"/>
      <c r="C33" s="11"/>
      <c r="D33" s="17" t="str">
        <f>IF(B33&lt;&gt;"",IFERROR(VLOOKUP(B33,SignOnSheet!$D$5:$N$27,7,FALSE),"NON_LISTED"),"")</f>
        <v/>
      </c>
      <c r="E33" s="18" t="str">
        <f>IF(B33&lt;&gt;"",IFERROR(VLOOKUP(B33,SignOnSheet!$D$5:$K$27,3,FALSE),"NON_LISTED"),"")</f>
        <v/>
      </c>
      <c r="F33" s="18" t="str">
        <f>IF(B33&lt;&gt;"",IFERROR(VLOOKUP(B33,SignOnSheet!$D$5:$K$27,4,FALSE),"NON_LISTED"),"")</f>
        <v/>
      </c>
      <c r="G33" s="18" t="str">
        <f>IF(B33&lt;&gt;"",IFERROR(VLOOKUP(B33,SignOnSheet!$D$5:$K$27,5,FALSE),"NON_LISTED"),"")</f>
        <v/>
      </c>
      <c r="H33" s="18"/>
      <c r="I33" s="39" t="str">
        <f>IF(B33&lt;&gt;"",IFERROR(VLOOKUP(B33,SignOnSheet!$D$5:$K$27,2,FALSE),"NON_LISTED"),"")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IF(ISTEXT(C33),SignOnSheet!$U$31+1,IF(C33&lt;&gt;"",IFERROR(IF(L33&gt;0,RANK(L33,IF(L$6:L$56&gt;0,L$6:L$56,),1)-COUNTIF(L$6:L$56,"=0"),IF(L33&lt;&gt;"",SignOnSheet!$U$31+1,0)),0),""))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">
      <c r="A34" s="17">
        <f t="shared" si="3"/>
        <v>29</v>
      </c>
      <c r="B34" s="11"/>
      <c r="C34" s="11"/>
      <c r="D34" s="17" t="str">
        <f>IF(B34&lt;&gt;"",IFERROR(VLOOKUP(B34,SignOnSheet!$D$5:$N$27,7,FALSE),"NON_LISTED"),"")</f>
        <v/>
      </c>
      <c r="E34" s="18" t="str">
        <f>IF(B34&lt;&gt;"",IFERROR(VLOOKUP(B34,SignOnSheet!$D$5:$K$27,3,FALSE),"NON_LISTED"),"")</f>
        <v/>
      </c>
      <c r="F34" s="18" t="str">
        <f>IF(B34&lt;&gt;"",IFERROR(VLOOKUP(B34,SignOnSheet!$D$5:$K$27,4,FALSE),"NON_LISTED"),"")</f>
        <v/>
      </c>
      <c r="G34" s="18" t="str">
        <f>IF(B34&lt;&gt;"",IFERROR(VLOOKUP(B34,SignOnSheet!$D$5:$K$27,5,FALSE),"NON_LISTED"),"")</f>
        <v/>
      </c>
      <c r="H34" s="18" t="str">
        <f>IF(B34&lt;&gt;"",IFERROR(VLOOKUP(B34,SignOnSheet!$D$5:$K$27,6,FALSE),"NON_LISTED"),"")</f>
        <v/>
      </c>
      <c r="I34" s="39" t="str">
        <f>IF(B34&lt;&gt;"",IFERROR(VLOOKUP(B34,SignOnSheet!$D$5:$K$27,2,FALSE),"NON_LISTED"),"")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IF(ISTEXT(C34),SignOnSheet!$U$31+1,IF(C34&lt;&gt;"",IFERROR(IF(L34&gt;0,RANK(L34,IF(L$6:L$56&gt;0,L$6:L$56,),1)-COUNTIF(L$6:L$56,"=0"),IF(L34&lt;&gt;"",SignOnSheet!$U$31+1,0)),0),""))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">
      <c r="A35" s="17">
        <f t="shared" si="3"/>
        <v>30</v>
      </c>
      <c r="B35" s="11"/>
      <c r="C35" s="11"/>
      <c r="D35" s="17" t="str">
        <f>IF(B35&lt;&gt;"",IFERROR(VLOOKUP(B35,SignOnSheet!$D$5:$N$27,7,FALSE),"NON_LISTED"),"")</f>
        <v/>
      </c>
      <c r="E35" s="18" t="str">
        <f>IF(B35&lt;&gt;"",IFERROR(VLOOKUP(B35,SignOnSheet!$D$5:$K$27,3,FALSE),"NON_LISTED"),"")</f>
        <v/>
      </c>
      <c r="F35" s="18" t="str">
        <f>IF(B35&lt;&gt;"",IFERROR(VLOOKUP(B35,SignOnSheet!$D$5:$K$27,4,FALSE),"NON_LISTED"),"")</f>
        <v/>
      </c>
      <c r="G35" s="18" t="str">
        <f>IF(B35&lt;&gt;"",IFERROR(VLOOKUP(B35,SignOnSheet!$D$5:$K$27,5,FALSE),"NON_LISTED"),"")</f>
        <v/>
      </c>
      <c r="H35" s="18" t="str">
        <f>IF(B35&lt;&gt;"",IFERROR(VLOOKUP(B35,SignOnSheet!$D$5:$K$27,6,FALSE),"NON_LISTED"),"")</f>
        <v/>
      </c>
      <c r="I35" s="39" t="str">
        <f>IF(B35&lt;&gt;"",IFERROR(VLOOKUP(B35,SignOnSheet!$D$5:$K$27,2,FALSE),"NON_LISTED"),"")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IF(ISTEXT(C35),SignOnSheet!$U$31+1,IF(C35&lt;&gt;"",IFERROR(IF(L35&gt;0,RANK(L35,IF(L$6:L$56&gt;0,L$6:L$56,),1)-COUNTIF(L$6:L$56,"=0"),IF(L35&lt;&gt;"",SignOnSheet!$U$31+1,0)),0),""))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">
      <c r="A36" s="17">
        <f t="shared" si="3"/>
        <v>31</v>
      </c>
      <c r="B36" s="11"/>
      <c r="C36" s="11"/>
      <c r="D36" s="17" t="str">
        <f>IF(B36&lt;&gt;"",IFERROR(VLOOKUP(B36,SignOnSheet!$D$5:$N$27,7,FALSE),"NON_LISTED"),"")</f>
        <v/>
      </c>
      <c r="E36" s="18" t="str">
        <f>IF(B36&lt;&gt;"",IFERROR(VLOOKUP(B36,SignOnSheet!$D$5:$K$27,3,FALSE),"NON_LISTED"),"")</f>
        <v/>
      </c>
      <c r="F36" s="18" t="str">
        <f>IF(B36&lt;&gt;"",IFERROR(VLOOKUP(B36,SignOnSheet!$D$5:$K$27,4,FALSE),"NON_LISTED"),"")</f>
        <v/>
      </c>
      <c r="G36" s="18" t="str">
        <f>IF(B36&lt;&gt;"",IFERROR(VLOOKUP(B36,SignOnSheet!$D$5:$K$27,5,FALSE),"NON_LISTED"),"")</f>
        <v/>
      </c>
      <c r="H36" s="18" t="str">
        <f>IF(B36&lt;&gt;"",IFERROR(VLOOKUP(B36,SignOnSheet!$D$5:$K$27,6,FALSE),"NON_LISTED"),"")</f>
        <v/>
      </c>
      <c r="I36" s="39" t="str">
        <f>IF(B36&lt;&gt;"",IFERROR(VLOOKUP(B36,SignOnSheet!$D$5:$K$27,2,FALSE),"NON_LISTED"),"")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IF(ISTEXT(C36),SignOnSheet!$U$31+1,IF(C36&lt;&gt;"",IFERROR(IF(L36&gt;0,RANK(L36,IF(L$6:L$56&gt;0,L$6:L$56,),1)-COUNTIF(L$6:L$56,"=0"),IF(L36&lt;&gt;"",SignOnSheet!$U$31+1,0)),0),""))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">
      <c r="A37" s="17">
        <f t="shared" si="3"/>
        <v>32</v>
      </c>
      <c r="B37" s="11"/>
      <c r="C37" s="11"/>
      <c r="D37" s="17" t="str">
        <f>IF(B37&lt;&gt;"",IFERROR(VLOOKUP(B37,SignOnSheet!$D$5:$N$27,7,FALSE),"NON_LISTED"),"")</f>
        <v/>
      </c>
      <c r="E37" s="18" t="str">
        <f>IF(B37&lt;&gt;"",IFERROR(VLOOKUP(B37,SignOnSheet!$D$5:$K$27,3,FALSE),"NON_LISTED"),"")</f>
        <v/>
      </c>
      <c r="F37" s="18" t="str">
        <f>IF(B37&lt;&gt;"",IFERROR(VLOOKUP(B37,SignOnSheet!$D$5:$K$27,4,FALSE),"NON_LISTED"),"")</f>
        <v/>
      </c>
      <c r="G37" s="18" t="str">
        <f>IF(B37&lt;&gt;"",IFERROR(VLOOKUP(B37,SignOnSheet!$D$5:$K$27,5,FALSE),"NON_LISTED"),"")</f>
        <v/>
      </c>
      <c r="H37" s="18" t="str">
        <f>IF(B37&lt;&gt;"",IFERROR(VLOOKUP(B37,SignOnSheet!$D$5:$K$27,6,FALSE),"NON_LISTED"),"")</f>
        <v/>
      </c>
      <c r="I37" s="39" t="str">
        <f>IF(B37&lt;&gt;"",IFERROR(VLOOKUP(B37,SignOnSheet!$D$5:$K$27,2,FALSE),"NON_LISTED"),"")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IF(ISTEXT(C37),SignOnSheet!$U$31+1,IF(C37&lt;&gt;"",IFERROR(IF(L37&gt;0,RANK(L37,IF(L$6:L$56&gt;0,L$6:L$56,),1)-COUNTIF(L$6:L$56,"=0"),IF(L37&lt;&gt;"",SignOnSheet!$U$31+1,0)),0),""))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">
      <c r="A38" s="17">
        <f t="shared" si="3"/>
        <v>33</v>
      </c>
      <c r="B38" s="11"/>
      <c r="C38" s="11"/>
      <c r="D38" s="17" t="str">
        <f>IF(B38&lt;&gt;"",IFERROR(VLOOKUP(B38,SignOnSheet!$D$5:$N$27,7,FALSE),"NON_LISTED"),"")</f>
        <v/>
      </c>
      <c r="E38" s="18" t="str">
        <f>IF(B38&lt;&gt;"",IFERROR(VLOOKUP(B38,SignOnSheet!$D$5:$K$27,3,FALSE),"NON_LISTED"),"")</f>
        <v/>
      </c>
      <c r="F38" s="18" t="str">
        <f>IF(B38&lt;&gt;"",IFERROR(VLOOKUP(B38,SignOnSheet!$D$5:$K$27,4,FALSE),"NON_LISTED"),"")</f>
        <v/>
      </c>
      <c r="G38" s="18" t="str">
        <f>IF(B38&lt;&gt;"",IFERROR(VLOOKUP(B38,SignOnSheet!$D$5:$K$27,5,FALSE),"NON_LISTED"),"")</f>
        <v/>
      </c>
      <c r="H38" s="18" t="str">
        <f>IF(B38&lt;&gt;"",IFERROR(VLOOKUP(B38,SignOnSheet!$D$5:$K$27,6,FALSE),"NON_LISTED"),"")</f>
        <v/>
      </c>
      <c r="I38" s="39" t="str">
        <f>IF(B38&lt;&gt;"",IFERROR(VLOOKUP(B38,SignOnSheet!$D$5:$K$27,2,FALSE),"NON_LISTED"),"")</f>
        <v/>
      </c>
      <c r="J38" s="18" t="str">
        <f t="shared" ref="J38:J56" si="6">IFERROR(IF(LEFT(C38,1)&lt;&gt;"D",IFERROR(RIGHT(C38,2)+LEFT(RIGHT(C38,4),2)*60+(C38-RIGHT(C38,4))/10000*3600-IF(G38="B",$J$4,$J$3),""),"" ),"")</f>
        <v/>
      </c>
      <c r="K38" s="19" t="str">
        <f t="shared" ref="K38:K56" si="7">IF(C38&lt;&gt;"",IFERROR(IF(C38&gt;0,RANK(J38,IF(J$6:J$56&gt;0,J$6:J$56,),1)-COUNTIF(J$6:J$56,"=0"),IF(C38="",COUNT(J$6:J$56)+1,0)),0),"")</f>
        <v/>
      </c>
      <c r="L38" s="19" t="str">
        <f t="shared" ref="L38:L56" si="8">IFERROR(IF(J38&lt;&gt;"",J38/F38,"")/H38,"")</f>
        <v/>
      </c>
      <c r="M38" s="18" t="str">
        <f>IF(ISTEXT(C38),SignOnSheet!$U$31+1,IF(C38&lt;&gt;"",IFERROR(IF(L38&gt;0,RANK(L38,IF(L$6:L$56&gt;0,L$6:L$56,),1)-COUNTIF(L$6:L$56,"=0"),IF(L38&lt;&gt;"",SignOnSheet!$U$31+1,0)),0),""))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">
      <c r="A39" s="17">
        <f t="shared" si="3"/>
        <v>34</v>
      </c>
      <c r="B39" s="11"/>
      <c r="C39" s="11"/>
      <c r="D39" s="17" t="str">
        <f>IF(B39&lt;&gt;"",IFERROR(VLOOKUP(B39,SignOnSheet!$D$5:$N$27,7,FALSE),"NON_LISTED"),"")</f>
        <v/>
      </c>
      <c r="E39" s="18" t="str">
        <f>IF(B39&lt;&gt;"",IFERROR(VLOOKUP(B39,SignOnSheet!$D$5:$K$27,3,FALSE),"NON_LISTED"),"")</f>
        <v/>
      </c>
      <c r="F39" s="18" t="str">
        <f>IF(B39&lt;&gt;"",IFERROR(VLOOKUP(B39,SignOnSheet!$D$5:$K$27,4,FALSE),"NON_LISTED"),"")</f>
        <v/>
      </c>
      <c r="G39" s="18" t="str">
        <f>IF(B39&lt;&gt;"",IFERROR(VLOOKUP(B39,SignOnSheet!$D$5:$K$27,5,FALSE),"NON_LISTED"),"")</f>
        <v/>
      </c>
      <c r="H39" s="18" t="str">
        <f>IF(B39&lt;&gt;"",IFERROR(VLOOKUP(B39,SignOnSheet!$D$5:$K$27,6,FALSE),"NON_LISTED"),"")</f>
        <v/>
      </c>
      <c r="I39" s="39" t="str">
        <f>IF(B39&lt;&gt;"",IFERROR(VLOOKUP(B39,SignOnSheet!$D$5:$K$27,2,FALSE),"NON_LISTED"),"")</f>
        <v/>
      </c>
      <c r="J39" s="18" t="str">
        <f t="shared" si="6"/>
        <v/>
      </c>
      <c r="K39" s="19" t="str">
        <f t="shared" si="7"/>
        <v/>
      </c>
      <c r="L39" s="19" t="str">
        <f t="shared" si="8"/>
        <v/>
      </c>
      <c r="M39" s="18" t="str">
        <f>IF(ISTEXT(C39),SignOnSheet!$U$31+1,IF(C39&lt;&gt;"",IFERROR(IF(L39&gt;0,RANK(L39,IF(L$6:L$56&gt;0,L$6:L$56,),1)-COUNTIF(L$6:L$56,"=0"),IF(L39&lt;&gt;"",SignOnSheet!$U$31+1,0)),0),""))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">
      <c r="A40" s="17">
        <f t="shared" ref="A40:A56" si="9">A39+1</f>
        <v>35</v>
      </c>
      <c r="B40" s="11"/>
      <c r="C40" s="11"/>
      <c r="D40" s="17" t="str">
        <f>IF(B40&lt;&gt;"",IFERROR(VLOOKUP(B40,SignOnSheet!$D$5:$N$27,7,FALSE),"NON_LISTED"),"")</f>
        <v/>
      </c>
      <c r="E40" s="18" t="str">
        <f>IF(B40&lt;&gt;"",IFERROR(VLOOKUP(B40,SignOnSheet!$D$5:$K$27,3,FALSE),"NON_LISTED"),"")</f>
        <v/>
      </c>
      <c r="F40" s="18" t="str">
        <f>IF(B40&lt;&gt;"",IFERROR(VLOOKUP(B40,SignOnSheet!$D$5:$K$27,4,FALSE),"NON_LISTED"),"")</f>
        <v/>
      </c>
      <c r="G40" s="18" t="str">
        <f>IF(B40&lt;&gt;"",IFERROR(VLOOKUP(B40,SignOnSheet!$D$5:$K$27,5,FALSE),"NON_LISTED"),"")</f>
        <v/>
      </c>
      <c r="H40" s="18" t="str">
        <f>IF(B40&lt;&gt;"",IFERROR(VLOOKUP(B40,SignOnSheet!$D$5:$K$27,6,FALSE),"NON_LISTED"),"")</f>
        <v/>
      </c>
      <c r="I40" s="39" t="str">
        <f>IF(B40&lt;&gt;"",IFERROR(VLOOKUP(B40,SignOnSheet!$D$5:$K$27,2,FALSE),"NON_LISTED"),"")</f>
        <v/>
      </c>
      <c r="J40" s="18" t="str">
        <f t="shared" si="6"/>
        <v/>
      </c>
      <c r="K40" s="19" t="str">
        <f t="shared" si="7"/>
        <v/>
      </c>
      <c r="L40" s="19" t="str">
        <f t="shared" si="8"/>
        <v/>
      </c>
      <c r="M40" s="18" t="str">
        <f>IF(ISTEXT(C40),SignOnSheet!$U$31+1,IF(C40&lt;&gt;"",IFERROR(IF(L40&gt;0,RANK(L40,IF(L$6:L$56&gt;0,L$6:L$56,),1)-COUNTIF(L$6:L$56,"=0"),IF(L40&lt;&gt;"",SignOnSheet!$U$31+1,0)),0),""))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">
      <c r="A41" s="17">
        <f t="shared" si="9"/>
        <v>36</v>
      </c>
      <c r="B41" s="11"/>
      <c r="C41" s="11"/>
      <c r="D41" s="17" t="str">
        <f>IF(B41&lt;&gt;"",IFERROR(VLOOKUP(B41,SignOnSheet!$D$5:$N$27,7,FALSE),"NON_LISTED"),"")</f>
        <v/>
      </c>
      <c r="E41" s="18" t="str">
        <f>IF(B41&lt;&gt;"",IFERROR(VLOOKUP(B41,SignOnSheet!$D$5:$K$27,3,FALSE),"NON_LISTED"),"")</f>
        <v/>
      </c>
      <c r="F41" s="18" t="str">
        <f>IF(B41&lt;&gt;"",IFERROR(VLOOKUP(B41,SignOnSheet!$D$5:$K$27,4,FALSE),"NON_LISTED"),"")</f>
        <v/>
      </c>
      <c r="G41" s="18" t="str">
        <f>IF(B41&lt;&gt;"",IFERROR(VLOOKUP(B41,SignOnSheet!$D$5:$K$27,5,FALSE),"NON_LISTED"),"")</f>
        <v/>
      </c>
      <c r="H41" s="18" t="str">
        <f>IF(B41&lt;&gt;"",IFERROR(VLOOKUP(B41,SignOnSheet!$D$5:$K$27,6,FALSE),"NON_LISTED"),"")</f>
        <v/>
      </c>
      <c r="I41" s="27" t="str">
        <f>IF(B41&lt;&gt;"",IFERROR(VLOOKUP(B41,SignOnSheet!$D$5:$K$27,2,FALSE),"NON_LISTED"),"")</f>
        <v/>
      </c>
      <c r="J41" s="18" t="str">
        <f t="shared" si="6"/>
        <v/>
      </c>
      <c r="K41" s="19" t="str">
        <f t="shared" si="7"/>
        <v/>
      </c>
      <c r="L41" s="19" t="str">
        <f t="shared" si="8"/>
        <v/>
      </c>
      <c r="M41" s="18" t="str">
        <f>IF(ISTEXT(C41),SignOnSheet!$U$31+1,IF(C41&lt;&gt;"",IFERROR(IF(L41&gt;0,RANK(L41,IF(L$6:L$56&gt;0,L$6:L$56,),1)-COUNTIF(L$6:L$56,"=0"),IF(L41&lt;&gt;"",SignOnSheet!$U$31+1,0)),0),""))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">
      <c r="A42" s="17">
        <f t="shared" si="9"/>
        <v>37</v>
      </c>
      <c r="B42" s="11"/>
      <c r="C42" s="11"/>
      <c r="D42" s="17" t="str">
        <f>IF(B42&lt;&gt;"",IFERROR(VLOOKUP(B42,SignOnSheet!$D$5:$N$27,7,FALSE),"NON_LISTED"),"")</f>
        <v/>
      </c>
      <c r="E42" s="18" t="str">
        <f>IF(B42&lt;&gt;"",IFERROR(VLOOKUP(B42,SignOnSheet!$D$5:$K$27,3,FALSE),"NON_LISTED"),"")</f>
        <v/>
      </c>
      <c r="F42" s="18" t="str">
        <f>IF(B42&lt;&gt;"",IFERROR(VLOOKUP(B42,SignOnSheet!$D$5:$K$27,4,FALSE),"NON_LISTED"),"")</f>
        <v/>
      </c>
      <c r="G42" s="18" t="str">
        <f>IF(B42&lt;&gt;"",IFERROR(VLOOKUP(B42,SignOnSheet!$D$5:$K$27,5,FALSE),"NON_LISTED"),"")</f>
        <v/>
      </c>
      <c r="H42" s="18" t="str">
        <f>IF(B42&lt;&gt;"",IFERROR(VLOOKUP(B42,SignOnSheet!$D$5:$K$27,6,FALSE),"NON_LISTED"),"")</f>
        <v/>
      </c>
      <c r="I42" s="27" t="str">
        <f>IF(B42&lt;&gt;"",IFERROR(VLOOKUP(B42,SignOnSheet!$D$5:$K$27,2,FALSE),"NON_LISTED"),"")</f>
        <v/>
      </c>
      <c r="J42" s="18" t="str">
        <f t="shared" si="6"/>
        <v/>
      </c>
      <c r="K42" s="19" t="str">
        <f t="shared" si="7"/>
        <v/>
      </c>
      <c r="L42" s="19" t="str">
        <f t="shared" si="8"/>
        <v/>
      </c>
      <c r="M42" s="18" t="str">
        <f>IF(ISTEXT(C42),SignOnSheet!$U$31+1,IF(C42&lt;&gt;"",IFERROR(IF(L42&gt;0,RANK(L42,IF(L$6:L$56&gt;0,L$6:L$56,),1)-COUNTIF(L$6:L$56,"=0"),IF(L42&lt;&gt;"",SignOnSheet!$U$31+1,0)),0),""))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">
      <c r="A43" s="17">
        <f t="shared" si="9"/>
        <v>38</v>
      </c>
      <c r="B43" s="11"/>
      <c r="C43" s="11"/>
      <c r="D43" s="17" t="str">
        <f>IF(B43&lt;&gt;"",IFERROR(VLOOKUP(B43,SignOnSheet!$D$5:$N$27,7,FALSE),"NON_LISTED"),"")</f>
        <v/>
      </c>
      <c r="E43" s="18" t="str">
        <f>IF(B43&lt;&gt;"",IFERROR(VLOOKUP(B43,SignOnSheet!$D$5:$K$27,3,FALSE),"NON_LISTED"),"")</f>
        <v/>
      </c>
      <c r="F43" s="18" t="str">
        <f>IF(B43&lt;&gt;"",IFERROR(VLOOKUP(B43,SignOnSheet!$D$5:$K$27,4,FALSE),"NON_LISTED"),"")</f>
        <v/>
      </c>
      <c r="G43" s="18" t="str">
        <f>IF(B43&lt;&gt;"",IFERROR(VLOOKUP(B43,SignOnSheet!$D$5:$K$27,5,FALSE),"NON_LISTED"),"")</f>
        <v/>
      </c>
      <c r="H43" s="18" t="str">
        <f>IF(B43&lt;&gt;"",IFERROR(VLOOKUP(B43,SignOnSheet!$D$5:$K$27,6,FALSE),"NON_LISTED"),"")</f>
        <v/>
      </c>
      <c r="I43" s="27" t="str">
        <f>IF(B43&lt;&gt;"",IFERROR(VLOOKUP(B43,SignOnSheet!$D$5:$K$27,2,FALSE),"NON_LISTED"),"")</f>
        <v/>
      </c>
      <c r="J43" s="18" t="str">
        <f t="shared" si="6"/>
        <v/>
      </c>
      <c r="K43" s="19" t="str">
        <f t="shared" si="7"/>
        <v/>
      </c>
      <c r="L43" s="19" t="str">
        <f t="shared" si="8"/>
        <v/>
      </c>
      <c r="M43" s="18" t="str">
        <f>IF(ISTEXT(C43),SignOnSheet!$U$31+1,IF(C43&lt;&gt;"",IFERROR(IF(L43&gt;0,RANK(L43,IF(L$6:L$56&gt;0,L$6:L$56,),1)-COUNTIF(L$6:L$56,"=0"),IF(L43&lt;&gt;"",SignOnSheet!$U$31+1,0)),0),""))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">
      <c r="A44" s="17">
        <f t="shared" si="9"/>
        <v>39</v>
      </c>
      <c r="B44" s="11"/>
      <c r="C44" s="11"/>
      <c r="D44" s="17" t="str">
        <f>IF(B44&lt;&gt;"",IFERROR(VLOOKUP(B44,SignOnSheet!$D$5:$N$27,7,FALSE),"NON_LISTED"),"")</f>
        <v/>
      </c>
      <c r="E44" s="18" t="str">
        <f>IF(B44&lt;&gt;"",IFERROR(VLOOKUP(B44,SignOnSheet!$D$5:$K$27,3,FALSE),"NON_LISTED"),"")</f>
        <v/>
      </c>
      <c r="F44" s="18" t="str">
        <f>IF(B44&lt;&gt;"",IFERROR(VLOOKUP(B44,SignOnSheet!$D$5:$K$27,4,FALSE),"NON_LISTED"),"")</f>
        <v/>
      </c>
      <c r="G44" s="18" t="str">
        <f>IF(B44&lt;&gt;"",IFERROR(VLOOKUP(B44,SignOnSheet!$D$5:$K$27,5,FALSE),"NON_LISTED"),"")</f>
        <v/>
      </c>
      <c r="H44" s="18" t="str">
        <f>IF(B44&lt;&gt;"",IFERROR(VLOOKUP(B44,SignOnSheet!$D$5:$K$27,6,FALSE),"NON_LISTED"),"")</f>
        <v/>
      </c>
      <c r="I44" s="27" t="str">
        <f>IF(B44&lt;&gt;"",IFERROR(VLOOKUP(B44,SignOnSheet!$D$5:$K$27,2,FALSE),"NON_LISTED"),"")</f>
        <v/>
      </c>
      <c r="J44" s="18" t="str">
        <f t="shared" si="6"/>
        <v/>
      </c>
      <c r="K44" s="19" t="str">
        <f t="shared" si="7"/>
        <v/>
      </c>
      <c r="L44" s="19" t="str">
        <f t="shared" si="8"/>
        <v/>
      </c>
      <c r="M44" s="18" t="str">
        <f>IF(ISTEXT(C44),SignOnSheet!$U$31+1,IF(C44&lt;&gt;"",IFERROR(IF(L44&gt;0,RANK(L44,IF(L$6:L$56&gt;0,L$6:L$56,),1)-COUNTIF(L$6:L$56,"=0"),IF(L44&lt;&gt;"",SignOnSheet!$U$31+1,0)),0),""))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">
      <c r="A45" s="17">
        <f t="shared" si="9"/>
        <v>40</v>
      </c>
      <c r="B45" s="11"/>
      <c r="C45" s="11"/>
      <c r="D45" s="17" t="str">
        <f>IF(B45&lt;&gt;"",IFERROR(VLOOKUP(B45,SignOnSheet!$D$5:$N$27,7,FALSE),"NON_LISTED"),"")</f>
        <v/>
      </c>
      <c r="E45" s="18" t="str">
        <f>IF(B45&lt;&gt;"",IFERROR(VLOOKUP(B45,SignOnSheet!$D$5:$K$27,3,FALSE),"NON_LISTED"),"")</f>
        <v/>
      </c>
      <c r="F45" s="18" t="str">
        <f>IF(B45&lt;&gt;"",IFERROR(VLOOKUP(B45,SignOnSheet!$D$5:$K$27,4,FALSE),"NON_LISTED"),"")</f>
        <v/>
      </c>
      <c r="G45" s="18" t="str">
        <f>IF(B45&lt;&gt;"",IFERROR(VLOOKUP(B45,SignOnSheet!$D$5:$K$27,5,FALSE),"NON_LISTED"),"")</f>
        <v/>
      </c>
      <c r="H45" s="18" t="str">
        <f>IF(B45&lt;&gt;"",IFERROR(VLOOKUP(B45,SignOnSheet!$D$5:$K$27,6,FALSE),"NON_LISTED"),"")</f>
        <v/>
      </c>
      <c r="I45" s="27" t="str">
        <f>IF(B45&lt;&gt;"",IFERROR(VLOOKUP(B45,SignOnSheet!$D$5:$K$27,2,FALSE),"NON_LISTED"),"")</f>
        <v/>
      </c>
      <c r="J45" s="18" t="str">
        <f t="shared" si="6"/>
        <v/>
      </c>
      <c r="K45" s="19" t="str">
        <f t="shared" si="7"/>
        <v/>
      </c>
      <c r="L45" s="19" t="str">
        <f t="shared" si="8"/>
        <v/>
      </c>
      <c r="M45" s="18" t="str">
        <f>IF(ISTEXT(C45),SignOnSheet!$U$31+1,IF(C45&lt;&gt;"",IFERROR(IF(L45&gt;0,RANK(L45,IF(L$6:L$56&gt;0,L$6:L$56,),1)-COUNTIF(L$6:L$56,"=0"),IF(L45&lt;&gt;"",SignOnSheet!$U$31+1,0)),0),""))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">
      <c r="A46" s="17">
        <f t="shared" si="9"/>
        <v>41</v>
      </c>
      <c r="B46" s="11"/>
      <c r="C46" s="11"/>
      <c r="D46" s="17" t="str">
        <f>IF(B46&lt;&gt;"",IFERROR(VLOOKUP(B46,SignOnSheet!$D$5:$N$27,7,FALSE),"NON_LISTED"),"")</f>
        <v/>
      </c>
      <c r="E46" s="18" t="str">
        <f>IF(B46&lt;&gt;"",IFERROR(VLOOKUP(B46,SignOnSheet!$D$5:$K$27,3,FALSE),"NON_LISTED"),"")</f>
        <v/>
      </c>
      <c r="F46" s="18" t="str">
        <f>IF(B46&lt;&gt;"",IFERROR(VLOOKUP(B46,SignOnSheet!$D$5:$K$27,4,FALSE),"NON_LISTED"),"")</f>
        <v/>
      </c>
      <c r="G46" s="18" t="str">
        <f>IF(B46&lt;&gt;"",IFERROR(VLOOKUP(B46,SignOnSheet!$D$5:$K$27,5,FALSE),"NON_LISTED"),"")</f>
        <v/>
      </c>
      <c r="H46" s="18" t="str">
        <f>IF(B46&lt;&gt;"",IFERROR(VLOOKUP(B46,SignOnSheet!$D$5:$K$27,6,FALSE),"NON_LISTED"),"")</f>
        <v/>
      </c>
      <c r="I46" s="27" t="str">
        <f>IF(B46&lt;&gt;"",IFERROR(VLOOKUP(B46,SignOnSheet!$D$5:$K$27,2,FALSE),"NON_LISTED"),"")</f>
        <v/>
      </c>
      <c r="J46" s="18" t="str">
        <f t="shared" si="6"/>
        <v/>
      </c>
      <c r="K46" s="19" t="str">
        <f t="shared" si="7"/>
        <v/>
      </c>
      <c r="L46" s="19" t="str">
        <f t="shared" si="8"/>
        <v/>
      </c>
      <c r="M46" s="18" t="str">
        <f>IF(ISTEXT(C46),SignOnSheet!$U$31+1,IF(C46&lt;&gt;"",IFERROR(IF(L46&gt;0,RANK(L46,IF(L$6:L$56&gt;0,L$6:L$56,),1)-COUNTIF(L$6:L$56,"=0"),IF(L46&lt;&gt;"",SignOnSheet!$U$31+1,0)),0),""))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">
      <c r="A47" s="17">
        <f t="shared" si="9"/>
        <v>42</v>
      </c>
      <c r="B47" s="11"/>
      <c r="C47" s="11"/>
      <c r="D47" s="17" t="str">
        <f>IF(B47&lt;&gt;"",IFERROR(VLOOKUP(B47,SignOnSheet!$D$5:$N$27,7,FALSE),"NON_LISTED"),"")</f>
        <v/>
      </c>
      <c r="E47" s="18" t="str">
        <f>IF(B47&lt;&gt;"",IFERROR(VLOOKUP(B47,SignOnSheet!$D$5:$K$27,3,FALSE),"NON_LISTED"),"")</f>
        <v/>
      </c>
      <c r="F47" s="18" t="str">
        <f>IF(B47&lt;&gt;"",IFERROR(VLOOKUP(B47,SignOnSheet!$D$5:$K$27,4,FALSE),"NON_LISTED"),"")</f>
        <v/>
      </c>
      <c r="G47" s="18" t="str">
        <f>IF(B47&lt;&gt;"",IFERROR(VLOOKUP(B47,SignOnSheet!$D$5:$K$27,5,FALSE),"NON_LISTED"),"")</f>
        <v/>
      </c>
      <c r="H47" s="18" t="str">
        <f>IF(B47&lt;&gt;"",IFERROR(VLOOKUP(B47,SignOnSheet!$D$5:$K$27,6,FALSE),"NON_LISTED"),"")</f>
        <v/>
      </c>
      <c r="I47" s="27" t="str">
        <f>IF(B47&lt;&gt;"",IFERROR(VLOOKUP(B47,SignOnSheet!$D$5:$K$27,2,FALSE),"NON_LISTED"),"")</f>
        <v/>
      </c>
      <c r="J47" s="18" t="str">
        <f t="shared" si="6"/>
        <v/>
      </c>
      <c r="K47" s="19" t="str">
        <f t="shared" si="7"/>
        <v/>
      </c>
      <c r="L47" s="19" t="str">
        <f t="shared" si="8"/>
        <v/>
      </c>
      <c r="M47" s="18" t="str">
        <f>IF(ISTEXT(C47),SignOnSheet!$U$31+1,IF(C47&lt;&gt;"",IFERROR(IF(L47&gt;0,RANK(L47,IF(L$6:L$56&gt;0,L$6:L$56,),1)-COUNTIF(L$6:L$56,"=0"),IF(L47&lt;&gt;"",SignOnSheet!$U$31+1,0)),0),""))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">
      <c r="A48" s="17">
        <f t="shared" si="9"/>
        <v>43</v>
      </c>
      <c r="B48" s="11"/>
      <c r="C48" s="11"/>
      <c r="D48" s="17" t="str">
        <f>IF(B48&lt;&gt;"",IFERROR(VLOOKUP(B48,SignOnSheet!$D$5:$N$27,7,FALSE),"NON_LISTED"),"")</f>
        <v/>
      </c>
      <c r="E48" s="18" t="str">
        <f>IF(B48&lt;&gt;"",IFERROR(VLOOKUP(B48,SignOnSheet!$D$5:$K$27,3,FALSE),"NON_LISTED"),"")</f>
        <v/>
      </c>
      <c r="F48" s="18" t="str">
        <f>IF(B48&lt;&gt;"",IFERROR(VLOOKUP(B48,SignOnSheet!$D$5:$K$27,4,FALSE),"NON_LISTED"),"")</f>
        <v/>
      </c>
      <c r="G48" s="18" t="str">
        <f>IF(B48&lt;&gt;"",IFERROR(VLOOKUP(B48,SignOnSheet!$D$5:$K$27,5,FALSE),"NON_LISTED"),"")</f>
        <v/>
      </c>
      <c r="H48" s="18" t="str">
        <f>IF(B48&lt;&gt;"",IFERROR(VLOOKUP(B48,SignOnSheet!$D$5:$K$27,6,FALSE),"NON_LISTED"),"")</f>
        <v/>
      </c>
      <c r="I48" s="27" t="str">
        <f>IF(B48&lt;&gt;"",IFERROR(VLOOKUP(B48,SignOnSheet!$D$5:$K$27,2,FALSE),"NON_LISTED"),"")</f>
        <v/>
      </c>
      <c r="J48" s="18" t="str">
        <f t="shared" si="6"/>
        <v/>
      </c>
      <c r="K48" s="19" t="str">
        <f t="shared" si="7"/>
        <v/>
      </c>
      <c r="L48" s="19" t="str">
        <f t="shared" si="8"/>
        <v/>
      </c>
      <c r="M48" s="18" t="str">
        <f>IF(ISTEXT(C48),SignOnSheet!$U$31+1,IF(C48&lt;&gt;"",IFERROR(IF(L48&gt;0,RANK(L48,IF(L$6:L$56&gt;0,L$6:L$56,),1)-COUNTIF(L$6:L$56,"=0"),IF(L48&lt;&gt;"",SignOnSheet!$U$31+1,0)),0),""))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">
      <c r="A49" s="17">
        <f t="shared" si="9"/>
        <v>44</v>
      </c>
      <c r="B49" s="11"/>
      <c r="C49" s="11"/>
      <c r="D49" s="17" t="str">
        <f>IF(B49&lt;&gt;"",IFERROR(VLOOKUP(B49,SignOnSheet!$D$5:$N$27,7,FALSE),"NON_LISTED"),"")</f>
        <v/>
      </c>
      <c r="E49" s="18" t="str">
        <f>IF(B49&lt;&gt;"",IFERROR(VLOOKUP(B49,SignOnSheet!$D$5:$K$27,3,FALSE),"NON_LISTED"),"")</f>
        <v/>
      </c>
      <c r="F49" s="18" t="str">
        <f>IF(B49&lt;&gt;"",IFERROR(VLOOKUP(B49,SignOnSheet!$D$5:$K$27,4,FALSE),"NON_LISTED"),"")</f>
        <v/>
      </c>
      <c r="G49" s="18" t="str">
        <f>IF(B49&lt;&gt;"",IFERROR(VLOOKUP(B49,SignOnSheet!$D$5:$K$27,5,FALSE),"NON_LISTED"),"")</f>
        <v/>
      </c>
      <c r="H49" s="18" t="str">
        <f>IF(B49&lt;&gt;"",IFERROR(VLOOKUP(B49,SignOnSheet!$D$5:$K$27,6,FALSE),"NON_LISTED"),"")</f>
        <v/>
      </c>
      <c r="I49" s="27" t="str">
        <f>IF(B49&lt;&gt;"",IFERROR(VLOOKUP(B49,SignOnSheet!$D$5:$K$27,2,FALSE),"NON_LISTED"),"")</f>
        <v/>
      </c>
      <c r="J49" s="18" t="str">
        <f t="shared" si="6"/>
        <v/>
      </c>
      <c r="K49" s="19" t="str">
        <f t="shared" si="7"/>
        <v/>
      </c>
      <c r="L49" s="19" t="str">
        <f t="shared" si="8"/>
        <v/>
      </c>
      <c r="M49" s="18" t="str">
        <f>IF(ISTEXT(C49),SignOnSheet!$U$31+1,IF(C49&lt;&gt;"",IFERROR(IF(L49&gt;0,RANK(L49,IF(L$6:L$56&gt;0,L$6:L$56,),1)-COUNTIF(L$6:L$56,"=0"),IF(L49&lt;&gt;"",SignOnSheet!$U$31+1,0)),0),""))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">
      <c r="A50" s="17">
        <f t="shared" si="9"/>
        <v>45</v>
      </c>
      <c r="B50" s="11"/>
      <c r="C50" s="11"/>
      <c r="D50" s="17" t="str">
        <f>IF(B50&lt;&gt;"",IFERROR(VLOOKUP(B50,SignOnSheet!$D$5:$N$27,7,FALSE),"NON_LISTED"),"")</f>
        <v/>
      </c>
      <c r="E50" s="18" t="str">
        <f>IF(B50&lt;&gt;"",IFERROR(VLOOKUP(B50,SignOnSheet!$D$5:$K$27,3,FALSE),"NON_LISTED"),"")</f>
        <v/>
      </c>
      <c r="F50" s="18" t="str">
        <f>IF(B50&lt;&gt;"",IFERROR(VLOOKUP(B50,SignOnSheet!$D$5:$K$27,4,FALSE),"NON_LISTED"),"")</f>
        <v/>
      </c>
      <c r="G50" s="18" t="str">
        <f>IF(B50&lt;&gt;"",IFERROR(VLOOKUP(B50,SignOnSheet!$D$5:$K$27,5,FALSE),"NON_LISTED"),"")</f>
        <v/>
      </c>
      <c r="H50" s="18" t="str">
        <f>IF(B50&lt;&gt;"",IFERROR(VLOOKUP(B50,SignOnSheet!$D$5:$K$27,6,FALSE),"NON_LISTED"),"")</f>
        <v/>
      </c>
      <c r="I50" s="27" t="str">
        <f>IF(B50&lt;&gt;"",IFERROR(VLOOKUP(B50,SignOnSheet!$D$5:$K$27,2,FALSE),"NON_LISTED"),"")</f>
        <v/>
      </c>
      <c r="J50" s="18" t="str">
        <f t="shared" si="6"/>
        <v/>
      </c>
      <c r="K50" s="19" t="str">
        <f t="shared" si="7"/>
        <v/>
      </c>
      <c r="L50" s="19" t="str">
        <f t="shared" si="8"/>
        <v/>
      </c>
      <c r="M50" s="18" t="str">
        <f>IF(ISTEXT(C50),SignOnSheet!$U$31+1,IF(C50&lt;&gt;"",IFERROR(IF(L50&gt;0,RANK(L50,IF(L$6:L$56&gt;0,L$6:L$56,),1)-COUNTIF(L$6:L$56,"=0"),IF(L50&lt;&gt;"",SignOnSheet!$U$31+1,0)),0),""))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">
      <c r="A51" s="17">
        <f t="shared" si="9"/>
        <v>46</v>
      </c>
      <c r="B51" s="11"/>
      <c r="C51" s="11"/>
      <c r="D51" s="17" t="str">
        <f>IF(B51&lt;&gt;"",IFERROR(VLOOKUP(B51,SignOnSheet!$D$5:$N$27,7,FALSE),"NON_LISTED"),"")</f>
        <v/>
      </c>
      <c r="E51" s="18" t="str">
        <f>IF(B51&lt;&gt;"",IFERROR(VLOOKUP(B51,SignOnSheet!$D$5:$K$27,3,FALSE),"NON_LISTED"),"")</f>
        <v/>
      </c>
      <c r="F51" s="18" t="str">
        <f>IF(B51&lt;&gt;"",IFERROR(VLOOKUP(B51,SignOnSheet!$D$5:$K$27,4,FALSE),"NON_LISTED"),"")</f>
        <v/>
      </c>
      <c r="G51" s="18" t="str">
        <f>IF(B51&lt;&gt;"",IFERROR(VLOOKUP(B51,SignOnSheet!$D$5:$K$27,5,FALSE),"NON_LISTED"),"")</f>
        <v/>
      </c>
      <c r="H51" s="18" t="str">
        <f>IF(B51&lt;&gt;"",IFERROR(VLOOKUP(B51,SignOnSheet!$D$5:$K$27,6,FALSE),"NON_LISTED"),"")</f>
        <v/>
      </c>
      <c r="I51" s="27" t="str">
        <f>IF(B51&lt;&gt;"",IFERROR(VLOOKUP(B51,SignOnSheet!$D$5:$K$27,2,FALSE),"NON_LISTED"),"")</f>
        <v/>
      </c>
      <c r="J51" s="18" t="str">
        <f t="shared" si="6"/>
        <v/>
      </c>
      <c r="K51" s="19" t="str">
        <f t="shared" si="7"/>
        <v/>
      </c>
      <c r="L51" s="19" t="str">
        <f t="shared" si="8"/>
        <v/>
      </c>
      <c r="M51" s="18" t="str">
        <f>IF(ISTEXT(C51),SignOnSheet!$U$31+1,IF(C51&lt;&gt;"",IFERROR(IF(L51&gt;0,RANK(L51,IF(L$6:L$56&gt;0,L$6:L$56,),1)-COUNTIF(L$6:L$56,"=0"),IF(L51&lt;&gt;"",SignOnSheet!$U$31+1,0)),0),""))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">
      <c r="A52" s="17">
        <f t="shared" si="9"/>
        <v>47</v>
      </c>
      <c r="B52" s="11"/>
      <c r="C52" s="11"/>
      <c r="D52" s="17" t="str">
        <f>IF(B52&lt;&gt;"",IFERROR(VLOOKUP(B52,SignOnSheet!$D$5:$N$27,7,FALSE),"NON_LISTED"),"")</f>
        <v/>
      </c>
      <c r="E52" s="18" t="str">
        <f>IF(B52&lt;&gt;"",IFERROR(VLOOKUP(B52,SignOnSheet!$D$5:$K$27,3,FALSE),"NON_LISTED"),"")</f>
        <v/>
      </c>
      <c r="F52" s="18" t="str">
        <f>IF(B52&lt;&gt;"",IFERROR(VLOOKUP(B52,SignOnSheet!$D$5:$K$27,4,FALSE),"NON_LISTED"),"")</f>
        <v/>
      </c>
      <c r="G52" s="18" t="str">
        <f>IF(B52&lt;&gt;"",IFERROR(VLOOKUP(B52,SignOnSheet!$D$5:$K$27,5,FALSE),"NON_LISTED"),"")</f>
        <v/>
      </c>
      <c r="H52" s="18" t="str">
        <f>IF(B52&lt;&gt;"",IFERROR(VLOOKUP(B52,SignOnSheet!$D$5:$K$27,6,FALSE),"NON_LISTED"),"")</f>
        <v/>
      </c>
      <c r="I52" s="27" t="str">
        <f>IF(B52&lt;&gt;"",IFERROR(VLOOKUP(B52,SignOnSheet!$D$5:$K$27,2,FALSE),"NON_LISTED"),"")</f>
        <v/>
      </c>
      <c r="J52" s="18" t="str">
        <f t="shared" si="6"/>
        <v/>
      </c>
      <c r="K52" s="19" t="str">
        <f t="shared" si="7"/>
        <v/>
      </c>
      <c r="L52" s="19" t="str">
        <f t="shared" si="8"/>
        <v/>
      </c>
      <c r="M52" s="18" t="str">
        <f>IF(ISTEXT(C52),SignOnSheet!$U$31+1,IF(C52&lt;&gt;"",IFERROR(IF(L52&gt;0,RANK(L52,IF(L$6:L$56&gt;0,L$6:L$56,),1)-COUNTIF(L$6:L$56,"=0"),IF(L52&lt;&gt;"",SignOnSheet!$U$31+1,0)),0),""))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">
      <c r="A53" s="17">
        <f t="shared" si="9"/>
        <v>48</v>
      </c>
      <c r="B53" s="11"/>
      <c r="C53" s="11"/>
      <c r="D53" s="17" t="str">
        <f>IF(B53&lt;&gt;"",IFERROR(VLOOKUP(B53,SignOnSheet!$D$5:$N$27,7,FALSE),"NON_LISTED"),"")</f>
        <v/>
      </c>
      <c r="E53" s="18" t="str">
        <f>IF(B53&lt;&gt;"",IFERROR(VLOOKUP(B53,SignOnSheet!$D$5:$K$27,3,FALSE),"NON_LISTED"),"")</f>
        <v/>
      </c>
      <c r="F53" s="18" t="str">
        <f>IF(B53&lt;&gt;"",IFERROR(VLOOKUP(B53,SignOnSheet!$D$5:$K$27,4,FALSE),"NON_LISTED"),"")</f>
        <v/>
      </c>
      <c r="G53" s="18" t="str">
        <f>IF(B53&lt;&gt;"",IFERROR(VLOOKUP(B53,SignOnSheet!$D$5:$K$27,5,FALSE),"NON_LISTED"),"")</f>
        <v/>
      </c>
      <c r="H53" s="18" t="str">
        <f>IF(B53&lt;&gt;"",IFERROR(VLOOKUP(B53,SignOnSheet!$D$5:$K$27,6,FALSE),"NON_LISTED"),"")</f>
        <v/>
      </c>
      <c r="I53" s="27" t="str">
        <f>IF(B53&lt;&gt;"",IFERROR(VLOOKUP(B53,SignOnSheet!$D$5:$K$27,2,FALSE),"NON_LISTED"),"")</f>
        <v/>
      </c>
      <c r="J53" s="18" t="str">
        <f t="shared" si="6"/>
        <v/>
      </c>
      <c r="K53" s="19" t="str">
        <f t="shared" si="7"/>
        <v/>
      </c>
      <c r="L53" s="19" t="str">
        <f t="shared" si="8"/>
        <v/>
      </c>
      <c r="M53" s="18" t="str">
        <f>IF(ISTEXT(C53),SignOnSheet!$U$31+1,IF(C53&lt;&gt;"",IFERROR(IF(L53&gt;0,RANK(L53,IF(L$6:L$56&gt;0,L$6:L$56,),1)-COUNTIF(L$6:L$56,"=0"),IF(L53&lt;&gt;"",SignOnSheet!$U$31+1,0)),0),""))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">
      <c r="A54" s="17">
        <f t="shared" si="9"/>
        <v>49</v>
      </c>
      <c r="B54" s="11"/>
      <c r="C54" s="11"/>
      <c r="D54" s="17" t="str">
        <f>IF(B54&lt;&gt;"",IFERROR(VLOOKUP(B54,SignOnSheet!$D$5:$N$27,7,FALSE),"NON_LISTED"),"")</f>
        <v/>
      </c>
      <c r="E54" s="18" t="str">
        <f>IF(B54&lt;&gt;"",IFERROR(VLOOKUP(B54,SignOnSheet!$D$5:$K$27,3,FALSE),"NON_LISTED"),"")</f>
        <v/>
      </c>
      <c r="F54" s="18" t="str">
        <f>IF(B54&lt;&gt;"",IFERROR(VLOOKUP(B54,SignOnSheet!$D$5:$K$27,4,FALSE),"NON_LISTED"),"")</f>
        <v/>
      </c>
      <c r="G54" s="18" t="str">
        <f>IF(B54&lt;&gt;"",IFERROR(VLOOKUP(B54,SignOnSheet!$D$5:$K$27,5,FALSE),"NON_LISTED"),"")</f>
        <v/>
      </c>
      <c r="H54" s="18" t="str">
        <f>IF(B54&lt;&gt;"",IFERROR(VLOOKUP(B54,SignOnSheet!$D$5:$K$27,6,FALSE),"NON_LISTED"),"")</f>
        <v/>
      </c>
      <c r="I54" s="27" t="str">
        <f>IF(B54&lt;&gt;"",IFERROR(VLOOKUP(B54,SignOnSheet!$D$5:$K$27,2,FALSE),"NON_LISTED"),"")</f>
        <v/>
      </c>
      <c r="J54" s="18" t="str">
        <f t="shared" si="6"/>
        <v/>
      </c>
      <c r="K54" s="19" t="str">
        <f t="shared" si="7"/>
        <v/>
      </c>
      <c r="L54" s="19" t="str">
        <f t="shared" si="8"/>
        <v/>
      </c>
      <c r="M54" s="18" t="str">
        <f>IF(ISTEXT(C54),SignOnSheet!$U$31+1,IF(C54&lt;&gt;"",IFERROR(IF(L54&gt;0,RANK(L54,IF(L$6:L$56&gt;0,L$6:L$56,),1)-COUNTIF(L$6:L$56,"=0"),IF(L54&lt;&gt;"",SignOnSheet!$U$31+1,0)),0),""))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">
      <c r="A55" s="17">
        <f t="shared" si="9"/>
        <v>50</v>
      </c>
      <c r="B55" s="11"/>
      <c r="C55" s="11"/>
      <c r="D55" s="17" t="str">
        <f>IF(B55&lt;&gt;"",IFERROR(VLOOKUP(B55,SignOnSheet!$D$5:$N$27,7,FALSE),"NON_LISTED"),"")</f>
        <v/>
      </c>
      <c r="E55" s="18" t="str">
        <f>IF(B55&lt;&gt;"",IFERROR(VLOOKUP(B55,SignOnSheet!$D$5:$K$27,3,FALSE),"NON_LISTED"),"")</f>
        <v/>
      </c>
      <c r="F55" s="18" t="str">
        <f>IF(B55&lt;&gt;"",IFERROR(VLOOKUP(B55,SignOnSheet!$D$5:$K$27,4,FALSE),"NON_LISTED"),"")</f>
        <v/>
      </c>
      <c r="G55" s="18" t="str">
        <f>IF(B55&lt;&gt;"",IFERROR(VLOOKUP(B55,SignOnSheet!$D$5:$K$27,5,FALSE),"NON_LISTED"),"")</f>
        <v/>
      </c>
      <c r="H55" s="18" t="str">
        <f>IF(B55&lt;&gt;"",IFERROR(VLOOKUP(B55,SignOnSheet!$D$5:$K$27,6,FALSE),"NON_LISTED"),"")</f>
        <v/>
      </c>
      <c r="I55" s="27" t="str">
        <f>IF(B55&lt;&gt;"",IFERROR(VLOOKUP(B55,SignOnSheet!$D$5:$K$27,2,FALSE),"NON_LISTED"),"")</f>
        <v/>
      </c>
      <c r="J55" s="18" t="str">
        <f t="shared" si="6"/>
        <v/>
      </c>
      <c r="K55" s="19" t="str">
        <f t="shared" si="7"/>
        <v/>
      </c>
      <c r="L55" s="19" t="str">
        <f t="shared" si="8"/>
        <v/>
      </c>
      <c r="M55" s="18" t="str">
        <f>IF(ISTEXT(C55),SignOnSheet!$U$31+1,IF(C55&lt;&gt;"",IFERROR(IF(L55&gt;0,RANK(L55,IF(L$6:L$56&gt;0,L$6:L$56,),1)-COUNTIF(L$6:L$56,"=0"),IF(L55&lt;&gt;"",SignOnSheet!$U$31+1,0)),0),""))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">
      <c r="A56" s="17">
        <f t="shared" si="9"/>
        <v>51</v>
      </c>
      <c r="B56" s="11"/>
      <c r="C56" s="11"/>
      <c r="D56" s="17" t="str">
        <f>IF(B56&lt;&gt;"",IFERROR(VLOOKUP(B56,SignOnSheet!$D$5:$N$27,7,FALSE),"NON_LISTED"),"")</f>
        <v/>
      </c>
      <c r="E56" s="18" t="str">
        <f>IF(B56&lt;&gt;"",IFERROR(VLOOKUP(B56,SignOnSheet!$D$5:$K$27,3,FALSE),"NON_LISTED"),"")</f>
        <v/>
      </c>
      <c r="F56" s="18" t="str">
        <f>IF(B56&lt;&gt;"",IFERROR(VLOOKUP(B56,SignOnSheet!$D$5:$K$27,4,FALSE),"NON_LISTED"),"")</f>
        <v/>
      </c>
      <c r="G56" s="18" t="str">
        <f>IF(B56&lt;&gt;"",IFERROR(VLOOKUP(B56,SignOnSheet!$D$5:$K$27,5,FALSE),"NON_LISTED"),"")</f>
        <v/>
      </c>
      <c r="H56" s="18" t="str">
        <f>IF(B56&lt;&gt;"",IFERROR(VLOOKUP(B56,SignOnSheet!$D$5:$K$27,6,FALSE),"NON_LISTED"),"")</f>
        <v/>
      </c>
      <c r="I56" s="27" t="str">
        <f>IF(B56&lt;&gt;"",IFERROR(VLOOKUP(B56,SignOnSheet!$D$5:$K$27,2,FALSE),"NON_LISTED"),"")</f>
        <v/>
      </c>
      <c r="J56" s="18" t="str">
        <f t="shared" si="6"/>
        <v/>
      </c>
      <c r="K56" s="19" t="str">
        <f t="shared" si="7"/>
        <v/>
      </c>
      <c r="L56" s="19" t="str">
        <f t="shared" si="8"/>
        <v/>
      </c>
      <c r="M56" s="18" t="str">
        <f>IF(ISTEXT(C56),SignOnSheet!$U$31+1,IF(C56&lt;&gt;"",IFERROR(IF(L56&gt;0,RANK(L56,IF(L$6:L$56&gt;0,L$6:L$56,),1)-COUNTIF(L$6:L$56,"=0"),IF(L56&lt;&gt;"",SignOnSheet!$U$31+1,0)),0),""))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conditionalFormatting sqref="B36:B40">
    <cfRule type="duplicateValues" dxfId="36" priority="10"/>
  </conditionalFormatting>
  <conditionalFormatting sqref="B34:B35">
    <cfRule type="duplicateValues" dxfId="35" priority="9"/>
  </conditionalFormatting>
  <conditionalFormatting sqref="C21:C24">
    <cfRule type="duplicateValues" dxfId="34" priority="4"/>
  </conditionalFormatting>
  <conditionalFormatting sqref="B21:B33">
    <cfRule type="duplicateValues" dxfId="33" priority="3"/>
  </conditionalFormatting>
  <conditionalFormatting sqref="C6:C14">
    <cfRule type="duplicateValues" dxfId="32" priority="2"/>
  </conditionalFormatting>
  <conditionalFormatting sqref="B6:B20">
    <cfRule type="duplicateValues" dxfId="31" priority="1"/>
  </conditionalFormatting>
  <pageMargins left="0.70866141732283472" right="0.70866141732283472" top="0.74803149606299213" bottom="0.74803149606299213" header="0.31496062992125984" footer="0.31496062992125984"/>
  <pageSetup scale="69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58"/>
  <sheetViews>
    <sheetView view="pageBreakPreview" topLeftCell="A2" zoomScale="85" zoomScaleSheetLayoutView="85" workbookViewId="0">
      <selection activeCell="D25" sqref="D25"/>
    </sheetView>
  </sheetViews>
  <sheetFormatPr defaultColWidth="8.85546875" defaultRowHeight="12.75" x14ac:dyDescent="0.2"/>
  <cols>
    <col min="3" max="3" width="10.42578125" customWidth="1"/>
    <col min="4" max="4" width="35.85546875" customWidth="1"/>
    <col min="5" max="5" width="16" customWidth="1"/>
    <col min="6" max="7" width="7.140625" customWidth="1"/>
    <col min="8" max="8" width="6" customWidth="1"/>
    <col min="9" max="9" width="1.28515625" customWidth="1"/>
    <col min="11" max="11" width="6" bestFit="1" customWidth="1"/>
    <col min="12" max="12" width="10" customWidth="1"/>
    <col min="13" max="13" width="11" customWidth="1"/>
    <col min="14" max="14" width="8.140625" hidden="1" customWidth="1"/>
    <col min="15" max="15" width="8" customWidth="1"/>
    <col min="16" max="16" width="8.140625" customWidth="1"/>
    <col min="17" max="17" width="3.85546875" customWidth="1"/>
    <col min="18" max="18" width="8.140625" customWidth="1"/>
    <col min="19" max="20" width="8.42578125" customWidth="1"/>
  </cols>
  <sheetData>
    <row r="1" spans="1:25" s="43" customFormat="1" ht="150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75" x14ac:dyDescent="0.25">
      <c r="B2" s="14" t="s">
        <v>25</v>
      </c>
      <c r="C2" s="13">
        <v>8</v>
      </c>
      <c r="F2" s="90"/>
      <c r="G2" s="90"/>
      <c r="H2" s="90"/>
      <c r="I2" s="90"/>
      <c r="J2" s="90"/>
    </row>
    <row r="3" spans="1:25" x14ac:dyDescent="0.2">
      <c r="B3" s="41" t="s">
        <v>280</v>
      </c>
      <c r="C3" s="83">
        <v>-360</v>
      </c>
      <c r="F3" s="90"/>
      <c r="G3" s="90"/>
      <c r="H3" s="90"/>
      <c r="I3" s="90"/>
      <c r="J3" s="18">
        <v>-360</v>
      </c>
    </row>
    <row r="4" spans="1:25" x14ac:dyDescent="0.2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4"/>
      <c r="O4" s="134"/>
      <c r="P4" s="134"/>
      <c r="Q4" s="134"/>
      <c r="R4" s="134"/>
      <c r="S4" s="134"/>
      <c r="T4" s="134"/>
    </row>
    <row r="5" spans="1:25" ht="51" x14ac:dyDescent="0.2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">
      <c r="A6" s="17">
        <v>1</v>
      </c>
      <c r="B6" s="11">
        <v>23</v>
      </c>
      <c r="C6" s="11">
        <v>3421</v>
      </c>
      <c r="D6" s="17" t="str">
        <f>IF(B6&lt;&gt;"",IFERROR(VLOOKUP(B6,SignOnSheet!$D$5:$N$27,7,FALSE),"NON_LISTED"),"")</f>
        <v>Garth Loudon-Robbie Edouard-Betsy</v>
      </c>
      <c r="E6" s="18" t="str">
        <f>IF(B6&lt;&gt;"",IFERROR(VLOOKUP(B6,SignOnSheet!$D$5:$K$27,3,FALSE),"NON_LISTED"),"")</f>
        <v>Hobie 16</v>
      </c>
      <c r="F6" s="18">
        <f>IF(B6&lt;&gt;"",IFERROR(VLOOKUP(B6,SignOnSheet!$D$5:$K$27,4,FALSE),"NON_LISTED"),"")</f>
        <v>1.21</v>
      </c>
      <c r="G6" s="18" t="str">
        <f>IF(B6&lt;&gt;"",IFERROR(VLOOKUP(B6,SignOnSheet!$D$5:$K$27,5,FALSE),"NON_LISTED"),"")</f>
        <v>B</v>
      </c>
      <c r="H6" s="18">
        <f>IF(B6&lt;&gt;"",IFERROR(VLOOKUP(B6,SignOnSheet!$D$5:$K$27,6,FALSE),"NON_LISTED"),"")</f>
        <v>3</v>
      </c>
      <c r="I6" s="39">
        <f>IF(B6&lt;&gt;"",IFERROR(VLOOKUP(B6,SignOnSheet!$D$5:$K$27,2,FALSE),"NON_LISTED"),"")</f>
        <v>0</v>
      </c>
      <c r="J6" s="18">
        <f t="shared" ref="J6:J37" si="0">IFERROR(IF(LEFT(C6,1)&lt;&gt;"D",IFERROR(RIGHT(C6,2)+LEFT(RIGHT(C6,4),2)*60+(C6-RIGHT(C6,4))/10000*3600-IF(G6="B",$J$4,$J$3),""),"" ),"")</f>
        <v>2061</v>
      </c>
      <c r="K6" s="19">
        <f t="shared" ref="K6:K37" si="1">IF(C6&lt;&gt;"",IFERROR(IF(C6&gt;0,RANK(J6,IF(J$6:J$56&gt;0,J$6:J$56,),1)-COUNTIF(J$6:J$56,"=0"),IF(C6="",COUNT(J$6:J$56)+1,0)),0),"")</f>
        <v>1</v>
      </c>
      <c r="L6" s="19">
        <f t="shared" ref="L6:L37" si="2">IFERROR(IF(J6&lt;&gt;"",J6/F6,"")/H6,"")</f>
        <v>567.76859504132233</v>
      </c>
      <c r="M6" s="18">
        <f>IF(ISTEXT(C6),SignOnSheet!$U$31+1,IF(C6&lt;&gt;"",IFERROR(IF(L6&gt;0,RANK(L6,IF(L$6:L$56&gt;0,L$6:L$56,),1)-COUNTIF(L$6:L$56,"=0"),IF(L6&lt;&gt;"",SignOnSheet!$U$31+1,0)),0),""))</f>
        <v>1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">
      <c r="A7" s="17">
        <v>2</v>
      </c>
      <c r="B7" s="11">
        <v>115106</v>
      </c>
      <c r="C7" s="11">
        <v>3559</v>
      </c>
      <c r="D7" s="17" t="str">
        <f>IF(B7&lt;&gt;"",IFERROR(VLOOKUP(B7,SignOnSheet!$D$5:$N$27,7,FALSE),"NON_LISTED"),"")</f>
        <v>Robert Fine-Stephanie Goodyer</v>
      </c>
      <c r="E7" s="18" t="str">
        <f>IF(B7&lt;&gt;"",IFERROR(VLOOKUP(B7,SignOnSheet!$D$5:$K$27,3,FALSE),"NON_LISTED"),"")</f>
        <v>Hobie 16</v>
      </c>
      <c r="F7" s="18">
        <f>IF(B7&lt;&gt;"",IFERROR(VLOOKUP(B7,SignOnSheet!$D$5:$K$27,4,FALSE),"NON_LISTED"),"")</f>
        <v>1.21</v>
      </c>
      <c r="G7" s="18" t="str">
        <f>IF(B7&lt;&gt;"",IFERROR(VLOOKUP(B7,SignOnSheet!$D$5:$K$27,5,FALSE),"NON_LISTED"),"")</f>
        <v>B</v>
      </c>
      <c r="H7" s="18">
        <f>IF(B7&lt;&gt;"",IFERROR(VLOOKUP(B7,SignOnSheet!$D$5:$K$27,6,FALSE),"NON_LISTED"),"")</f>
        <v>3</v>
      </c>
      <c r="I7" s="39">
        <f>IF(B7&lt;&gt;"",IFERROR(VLOOKUP(B7,SignOnSheet!$D$5:$K$27,2,FALSE),"NON_LISTED"),"")</f>
        <v>0</v>
      </c>
      <c r="J7" s="18">
        <f t="shared" si="0"/>
        <v>2159</v>
      </c>
      <c r="K7" s="19">
        <f t="shared" si="1"/>
        <v>2</v>
      </c>
      <c r="L7" s="19">
        <f t="shared" si="2"/>
        <v>594.76584022038571</v>
      </c>
      <c r="M7" s="18">
        <f>IF(ISTEXT(C7),SignOnSheet!$U$31+1,IF(C7&lt;&gt;"",IFERROR(IF(L7&gt;0,RANK(L7,IF(L$6:L$56&gt;0,L$6:L$56,),1)-COUNTIF(L$6:L$56,"=0"),IF(L7&lt;&gt;"",SignOnSheet!$U$31+1,0)),0),""))</f>
        <v>2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">
      <c r="A8" s="17">
        <f t="shared" ref="A8:A39" si="3">A7+1</f>
        <v>3</v>
      </c>
      <c r="B8" s="11">
        <v>114146</v>
      </c>
      <c r="C8" s="11">
        <v>3628</v>
      </c>
      <c r="D8" s="17" t="str">
        <f>IF(B8&lt;&gt;"",IFERROR(VLOOKUP(B8,SignOnSheet!$D$5:$N$27,7,FALSE),"NON_LISTED"),"")</f>
        <v>Andrew Boyd-Kim Troll</v>
      </c>
      <c r="E8" s="18" t="str">
        <f>IF(B8&lt;&gt;"",IFERROR(VLOOKUP(B8,SignOnSheet!$D$5:$K$27,3,FALSE),"NON_LISTED"),"")</f>
        <v>Hobie 16</v>
      </c>
      <c r="F8" s="18">
        <f>IF(B8&lt;&gt;"",IFERROR(VLOOKUP(B8,SignOnSheet!$D$5:$K$27,4,FALSE),"NON_LISTED"),"")</f>
        <v>1.21</v>
      </c>
      <c r="G8" s="18" t="str">
        <f>IF(B8&lt;&gt;"",IFERROR(VLOOKUP(B8,SignOnSheet!$D$5:$K$27,5,FALSE),"NON_LISTED"),"")</f>
        <v>B</v>
      </c>
      <c r="H8" s="18">
        <f>IF(B8&lt;&gt;"",IFERROR(VLOOKUP(B8,SignOnSheet!$D$5:$K$27,6,FALSE),"NON_LISTED"),"")</f>
        <v>3</v>
      </c>
      <c r="I8" s="39">
        <f>IF(B8&lt;&gt;"",IFERROR(VLOOKUP(B8,SignOnSheet!$D$5:$K$27,2,FALSE),"NON_LISTED"),"")</f>
        <v>0</v>
      </c>
      <c r="J8" s="18">
        <f t="shared" si="0"/>
        <v>2188</v>
      </c>
      <c r="K8" s="19">
        <f t="shared" si="1"/>
        <v>3</v>
      </c>
      <c r="L8" s="19">
        <f t="shared" si="2"/>
        <v>602.75482093663913</v>
      </c>
      <c r="M8" s="18">
        <f>IF(ISTEXT(C8),SignOnSheet!$U$31+1,IF(C8&lt;&gt;"",IFERROR(IF(L8&gt;0,RANK(L8,IF(L$6:L$56&gt;0,L$6:L$56,),1)-COUNTIF(L$6:L$56,"=0"),IF(L8&lt;&gt;"",SignOnSheet!$U$31+1,0)),0),""))</f>
        <v>3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">
      <c r="A9" s="17">
        <f t="shared" si="3"/>
        <v>4</v>
      </c>
      <c r="B9" s="11">
        <v>112480</v>
      </c>
      <c r="C9" s="11">
        <v>3733</v>
      </c>
      <c r="D9" s="17" t="str">
        <f>IF(B9&lt;&gt;"",IFERROR(VLOOKUP(B9,SignOnSheet!$D$5:$N$27,7,FALSE),"NON_LISTED"),"")</f>
        <v>Craig Wood-Carrie Wood</v>
      </c>
      <c r="E9" s="18" t="str">
        <f>IF(B9&lt;&gt;"",IFERROR(VLOOKUP(B9,SignOnSheet!$D$5:$K$27,3,FALSE),"NON_LISTED"),"")</f>
        <v>Hobie 16</v>
      </c>
      <c r="F9" s="18">
        <f>IF(B9&lt;&gt;"",IFERROR(VLOOKUP(B9,SignOnSheet!$D$5:$K$27,4,FALSE),"NON_LISTED"),"")</f>
        <v>1.21</v>
      </c>
      <c r="G9" s="18" t="str">
        <f>IF(B9&lt;&gt;"",IFERROR(VLOOKUP(B9,SignOnSheet!$D$5:$K$27,5,FALSE),"NON_LISTED"),"")</f>
        <v>B</v>
      </c>
      <c r="H9" s="18">
        <f>IF(B9&lt;&gt;"",IFERROR(VLOOKUP(B9,SignOnSheet!$D$5:$K$27,6,FALSE),"NON_LISTED"),"")</f>
        <v>3</v>
      </c>
      <c r="I9" s="39">
        <f>IF(B9&lt;&gt;"",IFERROR(VLOOKUP(B9,SignOnSheet!$D$5:$K$27,2,FALSE),"NON_LISTED"),"")</f>
        <v>0</v>
      </c>
      <c r="J9" s="18">
        <f t="shared" si="0"/>
        <v>2253</v>
      </c>
      <c r="K9" s="19">
        <f t="shared" si="1"/>
        <v>4</v>
      </c>
      <c r="L9" s="19">
        <f t="shared" si="2"/>
        <v>620.6611570247934</v>
      </c>
      <c r="M9" s="18">
        <f>IF(ISTEXT(C9),SignOnSheet!$U$31+1,IF(C9&lt;&gt;"",IFERROR(IF(L9&gt;0,RANK(L9,IF(L$6:L$56&gt;0,L$6:L$56,),1)-COUNTIF(L$6:L$56,"=0"),IF(L9&lt;&gt;"",SignOnSheet!$U$31+1,0)),0),""))</f>
        <v>4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">
      <c r="A10" s="17">
        <f t="shared" si="3"/>
        <v>5</v>
      </c>
      <c r="B10" s="11">
        <v>91082</v>
      </c>
      <c r="C10" s="11">
        <v>3759</v>
      </c>
      <c r="D10" s="17" t="str">
        <f>IF(B10&lt;&gt;"",IFERROR(VLOOKUP(B10,SignOnSheet!$D$5:$N$27,7,FALSE),"NON_LISTED"),"")</f>
        <v>David Scott-Suzanne Morton</v>
      </c>
      <c r="E10" s="18" t="str">
        <f>IF(B10&lt;&gt;"",IFERROR(VLOOKUP(B10,SignOnSheet!$D$5:$K$27,3,FALSE),"NON_LISTED"),"")</f>
        <v>Hobie 16</v>
      </c>
      <c r="F10" s="18">
        <f>IF(B10&lt;&gt;"",IFERROR(VLOOKUP(B10,SignOnSheet!$D$5:$K$27,4,FALSE),"NON_LISTED"),"")</f>
        <v>1.21</v>
      </c>
      <c r="G10" s="18" t="str">
        <f>IF(B10&lt;&gt;"",IFERROR(VLOOKUP(B10,SignOnSheet!$D$5:$K$27,5,FALSE),"NON_LISTED"),"")</f>
        <v>B</v>
      </c>
      <c r="H10" s="18">
        <f>IF(B10&lt;&gt;"",IFERROR(VLOOKUP(B10,SignOnSheet!$D$5:$K$27,6,FALSE),"NON_LISTED"),"")</f>
        <v>3</v>
      </c>
      <c r="I10" s="39">
        <f>IF(B10&lt;&gt;"",IFERROR(VLOOKUP(B10,SignOnSheet!$D$5:$K$27,2,FALSE),"NON_LISTED"),"")</f>
        <v>0</v>
      </c>
      <c r="J10" s="18">
        <f t="shared" si="0"/>
        <v>2279</v>
      </c>
      <c r="K10" s="19">
        <f t="shared" si="1"/>
        <v>5</v>
      </c>
      <c r="L10" s="19">
        <f t="shared" si="2"/>
        <v>627.8236914600551</v>
      </c>
      <c r="M10" s="18">
        <f>IF(ISTEXT(C10),SignOnSheet!$U$31+1,IF(C10&lt;&gt;"",IFERROR(IF(L10&gt;0,RANK(L10,IF(L$6:L$56&gt;0,L$6:L$56,),1)-COUNTIF(L$6:L$56,"=0"),IF(L10&lt;&gt;"",SignOnSheet!$U$31+1,0)),0),""))</f>
        <v>5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">
      <c r="A11" s="17">
        <f t="shared" si="3"/>
        <v>6</v>
      </c>
      <c r="B11" s="11">
        <v>113744</v>
      </c>
      <c r="C11" s="11">
        <v>3819</v>
      </c>
      <c r="D11" s="17" t="str">
        <f>IF(B11&lt;&gt;"",IFERROR(VLOOKUP(B11,SignOnSheet!$D$5:$N$27,7,FALSE),"NON_LISTED"),"")</f>
        <v>Grahame Southwick-Sharon Rayner</v>
      </c>
      <c r="E11" s="18" t="str">
        <f>IF(B11&lt;&gt;"",IFERROR(VLOOKUP(B11,SignOnSheet!$D$5:$K$27,3,FALSE),"NON_LISTED"),"")</f>
        <v>Hobie 16</v>
      </c>
      <c r="F11" s="18">
        <f>IF(B11&lt;&gt;"",IFERROR(VLOOKUP(B11,SignOnSheet!$D$5:$K$27,4,FALSE),"NON_LISTED"),"")</f>
        <v>1.21</v>
      </c>
      <c r="G11" s="18" t="str">
        <f>IF(B11&lt;&gt;"",IFERROR(VLOOKUP(B11,SignOnSheet!$D$5:$K$27,5,FALSE),"NON_LISTED"),"")</f>
        <v>B</v>
      </c>
      <c r="H11" s="18">
        <f>IF(B11&lt;&gt;"",IFERROR(VLOOKUP(B11,SignOnSheet!$D$5:$K$27,6,FALSE),"NON_LISTED"),"")</f>
        <v>3</v>
      </c>
      <c r="I11" s="39">
        <f>IF(B11&lt;&gt;"",IFERROR(VLOOKUP(B11,SignOnSheet!$D$5:$K$27,2,FALSE),"NON_LISTED"),"")</f>
        <v>0</v>
      </c>
      <c r="J11" s="18">
        <f t="shared" si="0"/>
        <v>2299</v>
      </c>
      <c r="K11" s="19">
        <f t="shared" si="1"/>
        <v>6</v>
      </c>
      <c r="L11" s="19">
        <f t="shared" si="2"/>
        <v>633.33333333333337</v>
      </c>
      <c r="M11" s="18">
        <f>IF(ISTEXT(C11),SignOnSheet!$U$31+1,IF(C11&lt;&gt;"",IFERROR(IF(L11&gt;0,RANK(L11,IF(L$6:L$56&gt;0,L$6:L$56,),1)-COUNTIF(L$6:L$56,"=0"),IF(L11&lt;&gt;"",SignOnSheet!$U$31+1,0)),0),""))</f>
        <v>6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">
      <c r="A12" s="17">
        <f t="shared" si="3"/>
        <v>7</v>
      </c>
      <c r="B12" s="11">
        <v>113344</v>
      </c>
      <c r="C12" s="11">
        <v>3850</v>
      </c>
      <c r="D12" s="17" t="str">
        <f>IF(B12&lt;&gt;"",IFERROR(VLOOKUP(B12,SignOnSheet!$D$5:$N$27,7,FALSE),"NON_LISTED"),"")</f>
        <v>Cyrille Girardin-Rob Pettit</v>
      </c>
      <c r="E12" s="18" t="str">
        <f>IF(B12&lt;&gt;"",IFERROR(VLOOKUP(B12,SignOnSheet!$D$5:$K$27,3,FALSE),"NON_LISTED"),"")</f>
        <v>Hobie 16</v>
      </c>
      <c r="F12" s="18">
        <f>IF(B12&lt;&gt;"",IFERROR(VLOOKUP(B12,SignOnSheet!$D$5:$K$27,4,FALSE),"NON_LISTED"),"")</f>
        <v>1.21</v>
      </c>
      <c r="G12" s="18" t="str">
        <f>IF(B12&lt;&gt;"",IFERROR(VLOOKUP(B12,SignOnSheet!$D$5:$K$27,5,FALSE),"NON_LISTED"),"")</f>
        <v>B</v>
      </c>
      <c r="H12" s="18">
        <f>IF(B12&lt;&gt;"",IFERROR(VLOOKUP(B12,SignOnSheet!$D$5:$K$27,6,FALSE),"NON_LISTED"),"")</f>
        <v>3</v>
      </c>
      <c r="I12" s="39">
        <f>IF(B12&lt;&gt;"",IFERROR(VLOOKUP(B12,SignOnSheet!$D$5:$K$27,2,FALSE),"NON_LISTED"),"")</f>
        <v>0</v>
      </c>
      <c r="J12" s="18">
        <f t="shared" si="0"/>
        <v>2330</v>
      </c>
      <c r="K12" s="19">
        <f t="shared" si="1"/>
        <v>7</v>
      </c>
      <c r="L12" s="19">
        <f t="shared" si="2"/>
        <v>641.87327823691464</v>
      </c>
      <c r="M12" s="18">
        <f>IF(ISTEXT(C12),SignOnSheet!$U$31+1,IF(C12&lt;&gt;"",IFERROR(IF(L12&gt;0,RANK(L12,IF(L$6:L$56&gt;0,L$6:L$56,),1)-COUNTIF(L$6:L$56,"=0"),IF(L12&lt;&gt;"",SignOnSheet!$U$31+1,0)),0),""))</f>
        <v>7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">
      <c r="A13" s="17">
        <f t="shared" si="3"/>
        <v>8</v>
      </c>
      <c r="B13" s="11">
        <v>112647</v>
      </c>
      <c r="C13" s="11">
        <v>3903</v>
      </c>
      <c r="D13" s="17" t="str">
        <f>IF(B13&lt;&gt;"",IFERROR(VLOOKUP(B13,SignOnSheet!$D$5:$N$27,7,FALSE),"NON_LISTED"),"")</f>
        <v>John van der Vyver-Sam van der Vyver</v>
      </c>
      <c r="E13" s="18" t="str">
        <f>IF(B13&lt;&gt;"",IFERROR(VLOOKUP(B13,SignOnSheet!$D$5:$K$27,3,FALSE),"NON_LISTED"),"")</f>
        <v>Hobie 16</v>
      </c>
      <c r="F13" s="18">
        <f>IF(B13&lt;&gt;"",IFERROR(VLOOKUP(B13,SignOnSheet!$D$5:$K$27,4,FALSE),"NON_LISTED"),"")</f>
        <v>1.21</v>
      </c>
      <c r="G13" s="18" t="str">
        <f>IF(B13&lt;&gt;"",IFERROR(VLOOKUP(B13,SignOnSheet!$D$5:$K$27,5,FALSE),"NON_LISTED"),"")</f>
        <v>B</v>
      </c>
      <c r="H13" s="18">
        <f>IF(B13&lt;&gt;"",IFERROR(VLOOKUP(B13,SignOnSheet!$D$5:$K$27,6,FALSE),"NON_LISTED"),"")</f>
        <v>3</v>
      </c>
      <c r="I13" s="39">
        <f>IF(B13&lt;&gt;"",IFERROR(VLOOKUP(B13,SignOnSheet!$D$5:$K$27,2,FALSE),"NON_LISTED"),"")</f>
        <v>0</v>
      </c>
      <c r="J13" s="18">
        <f t="shared" si="0"/>
        <v>2343</v>
      </c>
      <c r="K13" s="19">
        <f t="shared" si="1"/>
        <v>8</v>
      </c>
      <c r="L13" s="19">
        <f t="shared" si="2"/>
        <v>645.4545454545455</v>
      </c>
      <c r="M13" s="18">
        <f>IF(ISTEXT(C13),SignOnSheet!$U$31+1,IF(C13&lt;&gt;"",IFERROR(IF(L13&gt;0,RANK(L13,IF(L$6:L$56&gt;0,L$6:L$56,),1)-COUNTIF(L$6:L$56,"=0"),IF(L13&lt;&gt;"",SignOnSheet!$U$31+1,0)),0),""))</f>
        <v>8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">
      <c r="A14" s="17">
        <f t="shared" si="3"/>
        <v>9</v>
      </c>
      <c r="B14" s="11">
        <v>115081</v>
      </c>
      <c r="C14" s="11">
        <v>4128</v>
      </c>
      <c r="D14" s="17" t="str">
        <f>IF(B14&lt;&gt;"",IFERROR(VLOOKUP(B14,SignOnSheet!$D$5:$N$27,7,FALSE),"NON_LISTED"),"")</f>
        <v>Joe Bilstein-Chiara Cei</v>
      </c>
      <c r="E14" s="18" t="str">
        <f>IF(B14&lt;&gt;"",IFERROR(VLOOKUP(B14,SignOnSheet!$D$5:$K$27,3,FALSE),"NON_LISTED"),"")</f>
        <v>Hobie 16</v>
      </c>
      <c r="F14" s="18">
        <f>IF(B14&lt;&gt;"",IFERROR(VLOOKUP(B14,SignOnSheet!$D$5:$K$27,4,FALSE),"NON_LISTED"),"")</f>
        <v>1.21</v>
      </c>
      <c r="G14" s="18" t="str">
        <f>IF(B14&lt;&gt;"",IFERROR(VLOOKUP(B14,SignOnSheet!$D$5:$K$27,5,FALSE),"NON_LISTED"),"")</f>
        <v>B</v>
      </c>
      <c r="H14" s="18">
        <f>IF(B14&lt;&gt;"",IFERROR(VLOOKUP(B14,SignOnSheet!$D$5:$K$27,6,FALSE),"NON_LISTED"),"")</f>
        <v>3</v>
      </c>
      <c r="I14" s="39">
        <f>IF(B14&lt;&gt;"",IFERROR(VLOOKUP(B14,SignOnSheet!$D$5:$K$27,2,FALSE),"NON_LISTED"),"")</f>
        <v>0</v>
      </c>
      <c r="J14" s="18">
        <f t="shared" si="0"/>
        <v>2488</v>
      </c>
      <c r="K14" s="19">
        <f t="shared" si="1"/>
        <v>9</v>
      </c>
      <c r="L14" s="19">
        <f t="shared" si="2"/>
        <v>685.39944903581272</v>
      </c>
      <c r="M14" s="18">
        <f>IF(ISTEXT(C14),SignOnSheet!$U$31+1,IF(C14&lt;&gt;"",IFERROR(IF(L14&gt;0,RANK(L14,IF(L$6:L$56&gt;0,L$6:L$56,),1)-COUNTIF(L$6:L$56,"=0"),IF(L14&lt;&gt;"",SignOnSheet!$U$31+1,0)),0),""))</f>
        <v>9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">
      <c r="A15" s="17">
        <f t="shared" si="3"/>
        <v>10</v>
      </c>
      <c r="B15" s="11">
        <v>108961</v>
      </c>
      <c r="C15" s="11">
        <v>4130</v>
      </c>
      <c r="D15" s="17" t="str">
        <f>IF(B15&lt;&gt;"",IFERROR(VLOOKUP(B15,SignOnSheet!$D$5:$N$27,7,FALSE),"NON_LISTED"),"")</f>
        <v>Sarah Scott-Justin Hoon</v>
      </c>
      <c r="E15" s="18" t="str">
        <f>IF(B15&lt;&gt;"",IFERROR(VLOOKUP(B15,SignOnSheet!$D$5:$K$27,3,FALSE),"NON_LISTED"),"")</f>
        <v>Hobie 16</v>
      </c>
      <c r="F15" s="18">
        <f>IF(B15&lt;&gt;"",IFERROR(VLOOKUP(B15,SignOnSheet!$D$5:$K$27,4,FALSE),"NON_LISTED"),"")</f>
        <v>1.21</v>
      </c>
      <c r="G15" s="18" t="str">
        <f>IF(B15&lt;&gt;"",IFERROR(VLOOKUP(B15,SignOnSheet!$D$5:$K$27,5,FALSE),"NON_LISTED"),"")</f>
        <v>B</v>
      </c>
      <c r="H15" s="18">
        <f>IF(B15&lt;&gt;"",IFERROR(VLOOKUP(B15,SignOnSheet!$D$5:$K$27,6,FALSE),"NON_LISTED"),"")</f>
        <v>3</v>
      </c>
      <c r="I15" s="39">
        <f>IF(B15&lt;&gt;"",IFERROR(VLOOKUP(B15,SignOnSheet!$D$5:$K$27,2,FALSE),"NON_LISTED"),"")</f>
        <v>0</v>
      </c>
      <c r="J15" s="18">
        <f t="shared" si="0"/>
        <v>2490</v>
      </c>
      <c r="K15" s="19">
        <f t="shared" si="1"/>
        <v>10</v>
      </c>
      <c r="L15" s="19">
        <f t="shared" si="2"/>
        <v>685.95041322314046</v>
      </c>
      <c r="M15" s="18">
        <f>IF(ISTEXT(C15),SignOnSheet!$U$31+1,IF(C15&lt;&gt;"",IFERROR(IF(L15&gt;0,RANK(L15,IF(L$6:L$56&gt;0,L$6:L$56,),1)-COUNTIF(L$6:L$56,"=0"),IF(L15&lt;&gt;"",SignOnSheet!$U$31+1,0)),0),""))</f>
        <v>10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">
      <c r="A16" s="17">
        <f t="shared" si="3"/>
        <v>11</v>
      </c>
      <c r="B16" s="11">
        <v>91070</v>
      </c>
      <c r="C16" s="11">
        <v>4216</v>
      </c>
      <c r="D16" s="17" t="str">
        <f>IF(B16&lt;&gt;"",IFERROR(VLOOKUP(B16,SignOnSheet!$D$5:$N$27,7,FALSE),"NON_LISTED"),"")</f>
        <v>Michael Winklmaier-Tanguy Garot</v>
      </c>
      <c r="E16" s="18" t="str">
        <f>IF(B16&lt;&gt;"",IFERROR(VLOOKUP(B16,SignOnSheet!$D$5:$K$27,3,FALSE),"NON_LISTED"),"")</f>
        <v>Hobie 16</v>
      </c>
      <c r="F16" s="18">
        <f>IF(B16&lt;&gt;"",IFERROR(VLOOKUP(B16,SignOnSheet!$D$5:$K$27,4,FALSE),"NON_LISTED"),"")</f>
        <v>1.21</v>
      </c>
      <c r="G16" s="18" t="str">
        <f>IF(B16&lt;&gt;"",IFERROR(VLOOKUP(B16,SignOnSheet!$D$5:$K$27,5,FALSE),"NON_LISTED"),"")</f>
        <v>B</v>
      </c>
      <c r="H16" s="18">
        <f>IF(B16&lt;&gt;"",IFERROR(VLOOKUP(B16,SignOnSheet!$D$5:$K$27,6,FALSE),"NON_LISTED"),"")</f>
        <v>3</v>
      </c>
      <c r="I16" s="39">
        <f>IF(B16&lt;&gt;"",IFERROR(VLOOKUP(B16,SignOnSheet!$D$5:$K$27,2,FALSE),"NON_LISTED"),"")</f>
        <v>0</v>
      </c>
      <c r="J16" s="18">
        <f t="shared" si="0"/>
        <v>2536</v>
      </c>
      <c r="K16" s="19">
        <f t="shared" si="1"/>
        <v>11</v>
      </c>
      <c r="L16" s="19">
        <f t="shared" si="2"/>
        <v>698.62258953168055</v>
      </c>
      <c r="M16" s="18">
        <f>IF(ISTEXT(C16),SignOnSheet!$U$31+1,IF(C16&lt;&gt;"",IFERROR(IF(L16&gt;0,RANK(L16,IF(L$6:L$56&gt;0,L$6:L$56,),1)-COUNTIF(L$6:L$56,"=0"),IF(L16&lt;&gt;"",SignOnSheet!$U$31+1,0)),0),""))</f>
        <v>11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">
      <c r="A17" s="17">
        <f t="shared" si="3"/>
        <v>12</v>
      </c>
      <c r="B17" s="11">
        <v>112555</v>
      </c>
      <c r="C17" s="11">
        <v>4238</v>
      </c>
      <c r="D17" s="17" t="str">
        <f>IF(B17&lt;&gt;"",IFERROR(VLOOKUP(B17,SignOnSheet!$D$5:$N$27,7,FALSE),"NON_LISTED"),"")</f>
        <v>Kees De Graaf-Anna Chandler</v>
      </c>
      <c r="E17" s="18" t="str">
        <f>IF(B17&lt;&gt;"",IFERROR(VLOOKUP(B17,SignOnSheet!$D$5:$K$27,3,FALSE),"NON_LISTED"),"")</f>
        <v>Hobie 16</v>
      </c>
      <c r="F17" s="18">
        <f>IF(B17&lt;&gt;"",IFERROR(VLOOKUP(B17,SignOnSheet!$D$5:$K$27,4,FALSE),"NON_LISTED"),"")</f>
        <v>1.21</v>
      </c>
      <c r="G17" s="18" t="str">
        <f>IF(B17&lt;&gt;"",IFERROR(VLOOKUP(B17,SignOnSheet!$D$5:$K$27,5,FALSE),"NON_LISTED"),"")</f>
        <v>B</v>
      </c>
      <c r="H17" s="18">
        <f>IF(B17&lt;&gt;"",IFERROR(VLOOKUP(B17,SignOnSheet!$D$5:$K$27,6,FALSE),"NON_LISTED"),"")</f>
        <v>3</v>
      </c>
      <c r="I17" s="39">
        <f>IF(B17&lt;&gt;"",IFERROR(VLOOKUP(B17,SignOnSheet!$D$5:$K$27,2,FALSE),"NON_LISTED"),"")</f>
        <v>0</v>
      </c>
      <c r="J17" s="18">
        <f t="shared" si="0"/>
        <v>2558</v>
      </c>
      <c r="K17" s="19">
        <f t="shared" si="1"/>
        <v>12</v>
      </c>
      <c r="L17" s="19">
        <f t="shared" si="2"/>
        <v>704.68319559228655</v>
      </c>
      <c r="M17" s="18">
        <f>IF(ISTEXT(C17),SignOnSheet!$U$31+1,IF(C17&lt;&gt;"",IFERROR(IF(L17&gt;0,RANK(L17,IF(L$6:L$56&gt;0,L$6:L$56,),1)-COUNTIF(L$6:L$56,"=0"),IF(L17&lt;&gt;"",SignOnSheet!$U$31+1,0)),0),""))</f>
        <v>12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">
      <c r="A18" s="17">
        <f t="shared" si="3"/>
        <v>13</v>
      </c>
      <c r="B18" s="11">
        <v>112607</v>
      </c>
      <c r="C18" s="11" t="s">
        <v>460</v>
      </c>
      <c r="D18" s="17" t="str">
        <f>IF(B18&lt;&gt;"",IFERROR(VLOOKUP(B18,SignOnSheet!$D$5:$N$27,7,FALSE),"NON_LISTED"),"")</f>
        <v>Nassor Alamki-Machano Mussa</v>
      </c>
      <c r="E18" s="18" t="str">
        <f>IF(B18&lt;&gt;"",IFERROR(VLOOKUP(B18,SignOnSheet!$D$5:$K$27,3,FALSE),"NON_LISTED"),"")</f>
        <v>Hobie 16</v>
      </c>
      <c r="F18" s="18">
        <f>IF(B18&lt;&gt;"",IFERROR(VLOOKUP(B18,SignOnSheet!$D$5:$K$27,4,FALSE),"NON_LISTED"),"")</f>
        <v>1.21</v>
      </c>
      <c r="G18" s="18" t="str">
        <f>IF(B18&lt;&gt;"",IFERROR(VLOOKUP(B18,SignOnSheet!$D$5:$K$27,5,FALSE),"NON_LISTED"),"")</f>
        <v>B</v>
      </c>
      <c r="H18" s="18">
        <f>IF(B18&lt;&gt;"",IFERROR(VLOOKUP(B18,SignOnSheet!$D$5:$K$27,6,FALSE),"NON_LISTED"),"")</f>
        <v>3</v>
      </c>
      <c r="I18" s="39">
        <f>IF(B18&lt;&gt;"",IFERROR(VLOOKUP(B18,SignOnSheet!$D$5:$K$27,2,FALSE),"NON_LISTED"),"")</f>
        <v>0</v>
      </c>
      <c r="J18" s="18" t="str">
        <f t="shared" si="0"/>
        <v/>
      </c>
      <c r="K18" s="19">
        <f t="shared" si="1"/>
        <v>0</v>
      </c>
      <c r="L18" s="19" t="str">
        <f t="shared" si="2"/>
        <v/>
      </c>
      <c r="M18" s="18">
        <f>IF(ISTEXT(C18),SignOnSheet!$U$31+1,IF(C18&lt;&gt;"",IFERROR(IF(L18&gt;0,RANK(L18,IF(L$6:L$56&gt;0,L$6:L$56,),1)-COUNTIF(L$6:L$56,"=0"),IF(L18&lt;&gt;"",SignOnSheet!$U$31+1,0)),0),""))</f>
        <v>20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">
      <c r="A19" s="17">
        <f t="shared" si="3"/>
        <v>14</v>
      </c>
      <c r="B19" s="11"/>
      <c r="C19" s="11"/>
      <c r="D19" s="17" t="str">
        <f>IF(B19&lt;&gt;"",IFERROR(VLOOKUP(B19,SignOnSheet!$D$5:$N$27,7,FALSE),"NON_LISTED"),"")</f>
        <v/>
      </c>
      <c r="E19" s="18" t="str">
        <f>IF(B19&lt;&gt;"",IFERROR(VLOOKUP(B19,SignOnSheet!$D$5:$K$27,3,FALSE),"NON_LISTED"),"")</f>
        <v/>
      </c>
      <c r="F19" s="18" t="str">
        <f>IF(B19&lt;&gt;"",IFERROR(VLOOKUP(B19,SignOnSheet!$D$5:$K$27,4,FALSE),"NON_LISTED"),"")</f>
        <v/>
      </c>
      <c r="G19" s="18" t="str">
        <f>IF(B19&lt;&gt;"",IFERROR(VLOOKUP(B19,SignOnSheet!$D$5:$K$27,5,FALSE),"NON_LISTED"),"")</f>
        <v/>
      </c>
      <c r="H19" s="18" t="str">
        <f>IF(B19&lt;&gt;"",IFERROR(VLOOKUP(B19,SignOnSheet!$D$5:$K$27,6,FALSE),"NON_LISTED"),"")</f>
        <v/>
      </c>
      <c r="I19" s="39" t="str">
        <f>IF(B19&lt;&gt;"",IFERROR(VLOOKUP(B19,SignOnSheet!$D$5:$K$27,2,FALSE),"NON_LISTED"),"")</f>
        <v/>
      </c>
      <c r="J19" s="18" t="str">
        <f t="shared" si="0"/>
        <v/>
      </c>
      <c r="K19" s="19" t="str">
        <f t="shared" si="1"/>
        <v/>
      </c>
      <c r="L19" s="19" t="str">
        <f t="shared" si="2"/>
        <v/>
      </c>
      <c r="M19" s="18" t="str">
        <f>IF(ISTEXT(C19),SignOnSheet!$U$31+1,IF(C19&lt;&gt;"",IFERROR(IF(L19&gt;0,RANK(L19,IF(L$6:L$56&gt;0,L$6:L$56,),1)-COUNTIF(L$6:L$56,"=0"),IF(L19&lt;&gt;"",SignOnSheet!$U$31+1,0)),0),""))</f>
        <v/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">
      <c r="A20" s="17">
        <f t="shared" si="3"/>
        <v>15</v>
      </c>
      <c r="B20" s="11"/>
      <c r="C20" s="11"/>
      <c r="D20" s="17" t="str">
        <f>IF(B20&lt;&gt;"",IFERROR(VLOOKUP(B20,SignOnSheet!$D$5:$N$27,7,FALSE),"NON_LISTED"),"")</f>
        <v/>
      </c>
      <c r="E20" s="18" t="str">
        <f>IF(B20&lt;&gt;"",IFERROR(VLOOKUP(B20,SignOnSheet!$D$5:$K$27,3,FALSE),"NON_LISTED"),"")</f>
        <v/>
      </c>
      <c r="F20" s="18" t="str">
        <f>IF(B20&lt;&gt;"",IFERROR(VLOOKUP(B20,SignOnSheet!$D$5:$K$27,4,FALSE),"NON_LISTED"),"")</f>
        <v/>
      </c>
      <c r="G20" s="18" t="str">
        <f>IF(B20&lt;&gt;"",IFERROR(VLOOKUP(B20,SignOnSheet!$D$5:$K$27,5,FALSE),"NON_LISTED"),"")</f>
        <v/>
      </c>
      <c r="H20" s="18" t="str">
        <f>IF(B20&lt;&gt;"",IFERROR(VLOOKUP(B20,SignOnSheet!$D$5:$K$27,6,FALSE),"NON_LISTED"),"")</f>
        <v/>
      </c>
      <c r="I20" s="39" t="str">
        <f>IF(B20&lt;&gt;"",IFERROR(VLOOKUP(B20,SignOnSheet!$D$5:$K$27,2,FALSE),"NON_LISTED"),"")</f>
        <v/>
      </c>
      <c r="J20" s="18" t="str">
        <f t="shared" si="0"/>
        <v/>
      </c>
      <c r="K20" s="19" t="str">
        <f t="shared" si="1"/>
        <v/>
      </c>
      <c r="L20" s="19" t="str">
        <f t="shared" si="2"/>
        <v/>
      </c>
      <c r="M20" s="18" t="str">
        <f>IF(ISTEXT(C20),SignOnSheet!$U$31+1,IF(C20&lt;&gt;"",IFERROR(IF(L20&gt;0,RANK(L20,IF(L$6:L$56&gt;0,L$6:L$56,),1)-COUNTIF(L$6:L$56,"=0"),IF(L20&lt;&gt;"",SignOnSheet!$U$31+1,0)),0),""))</f>
        <v/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">
      <c r="A21" s="17">
        <f t="shared" si="3"/>
        <v>16</v>
      </c>
      <c r="B21" s="11"/>
      <c r="C21" s="11"/>
      <c r="D21" s="17" t="str">
        <f>IF(B21&lt;&gt;"",IFERROR(VLOOKUP(B21,SignOnSheet!$D$5:$N$27,7,FALSE),"NON_LISTED"),"")</f>
        <v/>
      </c>
      <c r="E21" s="18" t="str">
        <f>IF(B21&lt;&gt;"",IFERROR(VLOOKUP(B21,SignOnSheet!$D$5:$K$27,3,FALSE),"NON_LISTED"),"")</f>
        <v/>
      </c>
      <c r="F21" s="18" t="str">
        <f>IF(B21&lt;&gt;"",IFERROR(VLOOKUP(B21,SignOnSheet!$D$5:$K$27,4,FALSE),"NON_LISTED"),"")</f>
        <v/>
      </c>
      <c r="G21" s="18" t="str">
        <f>IF(B21&lt;&gt;"",IFERROR(VLOOKUP(B21,SignOnSheet!$D$5:$K$27,5,FALSE),"NON_LISTED"),"")</f>
        <v/>
      </c>
      <c r="H21" s="18" t="str">
        <f>IF(B21&lt;&gt;"",IFERROR(VLOOKUP(B21,SignOnSheet!$D$5:$K$27,6,FALSE),"NON_LISTED"),"")</f>
        <v/>
      </c>
      <c r="I21" s="39" t="str">
        <f>IF(B21&lt;&gt;"",IFERROR(VLOOKUP(B21,SignOnSheet!$D$5:$K$27,2,FALSE),"NON_LISTED"),"")</f>
        <v/>
      </c>
      <c r="J21" s="18" t="str">
        <f t="shared" si="0"/>
        <v/>
      </c>
      <c r="K21" s="19" t="str">
        <f t="shared" si="1"/>
        <v/>
      </c>
      <c r="L21" s="19" t="str">
        <f t="shared" si="2"/>
        <v/>
      </c>
      <c r="M21" s="18" t="str">
        <f>IF(ISTEXT(C21),SignOnSheet!$U$31+1,IF(C21&lt;&gt;"",IFERROR(IF(L21&gt;0,RANK(L21,IF(L$6:L$56&gt;0,L$6:L$56,),1)-COUNTIF(L$6:L$56,"=0"),IF(L21&lt;&gt;"",SignOnSheet!$U$31+1,0)),0),""))</f>
        <v/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">
      <c r="A22" s="17">
        <f t="shared" si="3"/>
        <v>17</v>
      </c>
      <c r="B22" s="11"/>
      <c r="C22" s="11"/>
      <c r="D22" s="17" t="str">
        <f>IF(B22&lt;&gt;"",IFERROR(VLOOKUP(B22,SignOnSheet!$D$5:$N$27,7,FALSE),"NON_LISTED"),"")</f>
        <v/>
      </c>
      <c r="E22" s="18" t="str">
        <f>IF(B22&lt;&gt;"",IFERROR(VLOOKUP(B22,SignOnSheet!$D$5:$K$27,3,FALSE),"NON_LISTED"),"")</f>
        <v/>
      </c>
      <c r="F22" s="18" t="str">
        <f>IF(B22&lt;&gt;"",IFERROR(VLOOKUP(B22,SignOnSheet!$D$5:$K$27,4,FALSE),"NON_LISTED"),"")</f>
        <v/>
      </c>
      <c r="G22" s="18" t="str">
        <f>IF(B22&lt;&gt;"",IFERROR(VLOOKUP(B22,SignOnSheet!$D$5:$K$27,5,FALSE),"NON_LISTED"),"")</f>
        <v/>
      </c>
      <c r="H22" s="18" t="str">
        <f>IF(B22&lt;&gt;"",IFERROR(VLOOKUP(B22,SignOnSheet!$D$5:$K$27,6,FALSE),"NON_LISTED"),"")</f>
        <v/>
      </c>
      <c r="I22" s="39" t="str">
        <f>IF(B22&lt;&gt;"",IFERROR(VLOOKUP(B22,SignOnSheet!$D$5:$K$27,2,FALSE),"NON_LISTED"),"")</f>
        <v/>
      </c>
      <c r="J22" s="18" t="str">
        <f t="shared" si="0"/>
        <v/>
      </c>
      <c r="K22" s="19" t="str">
        <f t="shared" si="1"/>
        <v/>
      </c>
      <c r="L22" s="19" t="str">
        <f t="shared" si="2"/>
        <v/>
      </c>
      <c r="M22" s="18" t="str">
        <f>IF(ISTEXT(C22),SignOnSheet!$U$31+1,IF(C22&lt;&gt;"",IFERROR(IF(L22&gt;0,RANK(L22,IF(L$6:L$56&gt;0,L$6:L$56,),1)-COUNTIF(L$6:L$56,"=0"),IF(L22&lt;&gt;"",SignOnSheet!$U$31+1,0)),0),""))</f>
        <v/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">
      <c r="A23" s="17">
        <f t="shared" si="3"/>
        <v>18</v>
      </c>
      <c r="B23" s="11"/>
      <c r="C23" s="92"/>
      <c r="D23" s="17" t="str">
        <f>IF(B23&lt;&gt;"",IFERROR(VLOOKUP(B23,SignOnSheet!$D$5:$N$27,7,FALSE),"NON_LISTED"),"")</f>
        <v/>
      </c>
      <c r="E23" s="18" t="str">
        <f>IF(B23&lt;&gt;"",IFERROR(VLOOKUP(B23,SignOnSheet!$D$5:$K$27,3,FALSE),"NON_LISTED"),"")</f>
        <v/>
      </c>
      <c r="F23" s="18" t="str">
        <f>IF(B23&lt;&gt;"",IFERROR(VLOOKUP(B23,SignOnSheet!$D$5:$K$27,4,FALSE),"NON_LISTED"),"")</f>
        <v/>
      </c>
      <c r="G23" s="18" t="str">
        <f>IF(B23&lt;&gt;"",IFERROR(VLOOKUP(B23,SignOnSheet!$D$5:$K$27,5,FALSE),"NON_LISTED"),"")</f>
        <v/>
      </c>
      <c r="H23" s="18" t="str">
        <f>IF(B23&lt;&gt;"",IFERROR(VLOOKUP(B23,SignOnSheet!$D$5:$K$27,6,FALSE),"NON_LISTED"),"")</f>
        <v/>
      </c>
      <c r="I23" s="39" t="str">
        <f>IF(B23&lt;&gt;"",IFERROR(VLOOKUP(B23,SignOnSheet!$D$5:$K$27,2,FALSE),"NON_LISTED"),"")</f>
        <v/>
      </c>
      <c r="J23" s="18" t="str">
        <f t="shared" si="0"/>
        <v/>
      </c>
      <c r="K23" s="19" t="str">
        <f t="shared" si="1"/>
        <v/>
      </c>
      <c r="L23" s="19" t="str">
        <f t="shared" si="2"/>
        <v/>
      </c>
      <c r="M23" s="18" t="str">
        <f>IF(ISTEXT(C23),SignOnSheet!$U$31+1,IF(C23&lt;&gt;"",IFERROR(IF(L23&gt;0,RANK(L23,IF(L$6:L$56&gt;0,L$6:L$56,),1)-COUNTIF(L$6:L$56,"=0"),IF(L23&lt;&gt;"",SignOnSheet!$U$31+1,0)),0),""))</f>
        <v/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">
      <c r="A24" s="17">
        <f t="shared" si="3"/>
        <v>19</v>
      </c>
      <c r="B24" s="11"/>
      <c r="C24" s="93"/>
      <c r="D24" s="17" t="str">
        <f>IF(B24&lt;&gt;"",IFERROR(VLOOKUP(B24,SignOnSheet!$D$5:$N$27,7,FALSE),"NON_LISTED"),"")</f>
        <v/>
      </c>
      <c r="E24" s="18" t="str">
        <f>IF(B24&lt;&gt;"",IFERROR(VLOOKUP(B24,SignOnSheet!$D$5:$K$27,3,FALSE),"NON_LISTED"),"")</f>
        <v/>
      </c>
      <c r="F24" s="18" t="str">
        <f>IF(B24&lt;&gt;"",IFERROR(VLOOKUP(B24,SignOnSheet!$D$5:$K$27,4,FALSE),"NON_LISTED"),"")</f>
        <v/>
      </c>
      <c r="G24" s="18" t="str">
        <f>IF(B24&lt;&gt;"",IFERROR(VLOOKUP(B24,SignOnSheet!$D$5:$K$27,5,FALSE),"NON_LISTED"),"")</f>
        <v/>
      </c>
      <c r="H24" s="18" t="str">
        <f>IF(B24&lt;&gt;"",IFERROR(VLOOKUP(B24,SignOnSheet!$D$5:$K$27,6,FALSE),"NON_LISTED"),"")</f>
        <v/>
      </c>
      <c r="I24" s="39" t="str">
        <f>IF(B24&lt;&gt;"",IFERROR(VLOOKUP(B24,SignOnSheet!$D$5:$K$27,2,FALSE),"NON_LISTED"),"")</f>
        <v/>
      </c>
      <c r="J24" s="18" t="str">
        <f t="shared" si="0"/>
        <v/>
      </c>
      <c r="K24" s="19" t="str">
        <f t="shared" si="1"/>
        <v/>
      </c>
      <c r="L24" s="19" t="str">
        <f t="shared" si="2"/>
        <v/>
      </c>
      <c r="M24" s="18" t="str">
        <f>IF(ISTEXT(C24),SignOnSheet!$U$31+1,IF(C24&lt;&gt;"",IFERROR(IF(L24&gt;0,RANK(L24,IF(L$6:L$56&gt;0,L$6:L$56,),1)-COUNTIF(L$6:L$56,"=0"),IF(L24&lt;&gt;"",SignOnSheet!$U$31+1,0)),0),""))</f>
        <v/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">
      <c r="A25" s="17">
        <f t="shared" si="3"/>
        <v>20</v>
      </c>
      <c r="B25" s="11"/>
      <c r="C25" s="11"/>
      <c r="D25" s="17" t="str">
        <f>IF(B25&lt;&gt;"",IFERROR(VLOOKUP(B25,SignOnSheet!$D$5:$N$27,7,FALSE),"NON_LISTED"),"")</f>
        <v/>
      </c>
      <c r="E25" s="18" t="str">
        <f>IF(B25&lt;&gt;"",IFERROR(VLOOKUP(B25,SignOnSheet!$D$5:$K$27,3,FALSE),"NON_LISTED"),"")</f>
        <v/>
      </c>
      <c r="F25" s="18" t="str">
        <f>IF(B25&lt;&gt;"",IFERROR(VLOOKUP(B25,SignOnSheet!$D$5:$K$27,4,FALSE),"NON_LISTED"),"")</f>
        <v/>
      </c>
      <c r="G25" s="18" t="str">
        <f>IF(B25&lt;&gt;"",IFERROR(VLOOKUP(B25,SignOnSheet!$D$5:$K$27,5,FALSE),"NON_LISTED"),"")</f>
        <v/>
      </c>
      <c r="H25" s="18" t="str">
        <f>IF(B25&lt;&gt;"",IFERROR(VLOOKUP(B25,SignOnSheet!$D$5:$K$27,6,FALSE),"NON_LISTED"),"")</f>
        <v/>
      </c>
      <c r="I25" s="39" t="str">
        <f>IF(B25&lt;&gt;"",IFERROR(VLOOKUP(B25,SignOnSheet!$D$5:$K$27,2,FALSE),"NON_LISTED"),"")</f>
        <v/>
      </c>
      <c r="J25" s="18" t="str">
        <f t="shared" si="0"/>
        <v/>
      </c>
      <c r="K25" s="19" t="str">
        <f t="shared" si="1"/>
        <v/>
      </c>
      <c r="L25" s="19" t="str">
        <f t="shared" si="2"/>
        <v/>
      </c>
      <c r="M25" s="18" t="str">
        <f>IF(ISTEXT(C25),SignOnSheet!$U$31+1,IF(C25&lt;&gt;"",IFERROR(IF(L25&gt;0,RANK(L25,IF(L$6:L$56&gt;0,L$6:L$56,),1)-COUNTIF(L$6:L$56,"=0"),IF(L25&lt;&gt;"",SignOnSheet!$U$31+1,0)),0),""))</f>
        <v/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">
      <c r="A26" s="17">
        <f t="shared" si="3"/>
        <v>21</v>
      </c>
      <c r="B26" s="11"/>
      <c r="C26" s="11"/>
      <c r="D26" s="17" t="str">
        <f>IF(B26&lt;&gt;"",IFERROR(VLOOKUP(B26,SignOnSheet!$D$5:$N$27,7,FALSE),"NON_LISTED"),"")</f>
        <v/>
      </c>
      <c r="E26" s="18" t="str">
        <f>IF(B26&lt;&gt;"",IFERROR(VLOOKUP(B26,SignOnSheet!$D$5:$K$27,3,FALSE),"NON_LISTED"),"")</f>
        <v/>
      </c>
      <c r="F26" s="18" t="str">
        <f>IF(B26&lt;&gt;"",IFERROR(VLOOKUP(B26,SignOnSheet!$D$5:$K$27,4,FALSE),"NON_LISTED"),"")</f>
        <v/>
      </c>
      <c r="G26" s="18" t="str">
        <f>IF(B26&lt;&gt;"",IFERROR(VLOOKUP(B26,SignOnSheet!$D$5:$K$27,5,FALSE),"NON_LISTED"),"")</f>
        <v/>
      </c>
      <c r="H26" s="18" t="str">
        <f>IF(B26&lt;&gt;"",IFERROR(VLOOKUP(B26,SignOnSheet!$D$5:$K$27,6,FALSE),"NON_LISTED"),"")</f>
        <v/>
      </c>
      <c r="I26" s="39" t="str">
        <f>IF(B26&lt;&gt;"",IFERROR(VLOOKUP(B26,SignOnSheet!$D$5:$K$27,2,FALSE),"NON_LISTED"),"")</f>
        <v/>
      </c>
      <c r="J26" s="18" t="str">
        <f t="shared" si="0"/>
        <v/>
      </c>
      <c r="K26" s="19" t="str">
        <f t="shared" si="1"/>
        <v/>
      </c>
      <c r="L26" s="19" t="str">
        <f t="shared" si="2"/>
        <v/>
      </c>
      <c r="M26" s="18" t="str">
        <f>IF(ISTEXT(C26),SignOnSheet!$U$31+1,IF(C26&lt;&gt;"",IFERROR(IF(L26&gt;0,RANK(L26,IF(L$6:L$56&gt;0,L$6:L$56,),1)-COUNTIF(L$6:L$56,"=0"),IF(L26&lt;&gt;"",SignOnSheet!$U$31+1,0)),0),""))</f>
        <v/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">
      <c r="A27" s="17">
        <f t="shared" si="3"/>
        <v>22</v>
      </c>
      <c r="B27" s="11"/>
      <c r="C27" s="11"/>
      <c r="D27" s="17" t="str">
        <f>IF(B27&lt;&gt;"",IFERROR(VLOOKUP(B27,SignOnSheet!$D$5:$N$27,7,FALSE),"NON_LISTED"),"")</f>
        <v/>
      </c>
      <c r="E27" s="18" t="str">
        <f>IF(B27&lt;&gt;"",IFERROR(VLOOKUP(B27,SignOnSheet!$D$5:$K$27,3,FALSE),"NON_LISTED"),"")</f>
        <v/>
      </c>
      <c r="F27" s="18" t="str">
        <f>IF(B27&lt;&gt;"",IFERROR(VLOOKUP(B27,SignOnSheet!$D$5:$K$27,4,FALSE),"NON_LISTED"),"")</f>
        <v/>
      </c>
      <c r="G27" s="18" t="str">
        <f>IF(B27&lt;&gt;"",IFERROR(VLOOKUP(B27,SignOnSheet!$D$5:$K$27,5,FALSE),"NON_LISTED"),"")</f>
        <v/>
      </c>
      <c r="H27" s="18" t="str">
        <f>IF(B27&lt;&gt;"",IFERROR(VLOOKUP(B27,SignOnSheet!$D$5:$K$27,6,FALSE),"NON_LISTED"),"")</f>
        <v/>
      </c>
      <c r="I27" s="39" t="str">
        <f>IF(B27&lt;&gt;"",IFERROR(VLOOKUP(B27,SignOnSheet!$D$5:$K$27,2,FALSE),"NON_LISTED"),"")</f>
        <v/>
      </c>
      <c r="J27" s="18" t="str">
        <f t="shared" si="0"/>
        <v/>
      </c>
      <c r="K27" s="19" t="str">
        <f t="shared" si="1"/>
        <v/>
      </c>
      <c r="L27" s="19" t="str">
        <f t="shared" si="2"/>
        <v/>
      </c>
      <c r="M27" s="18" t="str">
        <f>IF(ISTEXT(C27),SignOnSheet!$U$31+1,IF(C27&lt;&gt;"",IFERROR(IF(L27&gt;0,RANK(L27,IF(L$6:L$56&gt;0,L$6:L$56,),1)-COUNTIF(L$6:L$56,"=0"),IF(L27&lt;&gt;"",SignOnSheet!$U$31+1,0)),0),""))</f>
        <v/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">
      <c r="A28" s="17">
        <f t="shared" si="3"/>
        <v>23</v>
      </c>
      <c r="B28" s="11"/>
      <c r="C28" s="11"/>
      <c r="D28" s="17" t="str">
        <f>IF(B28&lt;&gt;"",IFERROR(VLOOKUP(B28,SignOnSheet!$D$5:$N$27,7,FALSE),"NON_LISTED"),"")</f>
        <v/>
      </c>
      <c r="E28" s="18" t="str">
        <f>IF(B28&lt;&gt;"",IFERROR(VLOOKUP(B28,SignOnSheet!$D$5:$K$27,3,FALSE),"NON_LISTED"),"")</f>
        <v/>
      </c>
      <c r="F28" s="18" t="str">
        <f>IF(B28&lt;&gt;"",IFERROR(VLOOKUP(B28,SignOnSheet!$D$5:$K$27,4,FALSE),"NON_LISTED"),"")</f>
        <v/>
      </c>
      <c r="G28" s="18" t="str">
        <f>IF(B28&lt;&gt;"",IFERROR(VLOOKUP(B28,SignOnSheet!$D$5:$K$27,5,FALSE),"NON_LISTED"),"")</f>
        <v/>
      </c>
      <c r="H28" s="18" t="str">
        <f>IF(B28&lt;&gt;"",IFERROR(VLOOKUP(B28,SignOnSheet!$D$5:$K$27,6,FALSE),"NON_LISTED"),"")</f>
        <v/>
      </c>
      <c r="I28" s="39" t="str">
        <f>IF(B28&lt;&gt;"",IFERROR(VLOOKUP(B28,SignOnSheet!$D$5:$K$27,2,FALSE),"NON_LISTED"),"")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IF(ISTEXT(C28),SignOnSheet!$U$31+1,IF(C28&lt;&gt;"",IFERROR(IF(L28&gt;0,RANK(L28,IF(L$6:L$56&gt;0,L$6:L$56,),1)-COUNTIF(L$6:L$56,"=0"),IF(L28&lt;&gt;"",SignOnSheet!$U$31+1,0)),0),""))</f>
        <v/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">
      <c r="A29" s="17">
        <f t="shared" si="3"/>
        <v>24</v>
      </c>
      <c r="B29" s="11"/>
      <c r="C29" s="11"/>
      <c r="D29" s="17" t="str">
        <f>IF(B29&lt;&gt;"",IFERROR(VLOOKUP(B29,SignOnSheet!$D$5:$N$27,7,FALSE),"NON_LISTED"),"")</f>
        <v/>
      </c>
      <c r="E29" s="18" t="str">
        <f>IF(B29&lt;&gt;"",IFERROR(VLOOKUP(B29,SignOnSheet!$D$5:$K$27,3,FALSE),"NON_LISTED"),"")</f>
        <v/>
      </c>
      <c r="F29" s="18" t="str">
        <f>IF(B29&lt;&gt;"",IFERROR(VLOOKUP(B29,SignOnSheet!$D$5:$K$27,4,FALSE),"NON_LISTED"),"")</f>
        <v/>
      </c>
      <c r="G29" s="18" t="str">
        <f>IF(B29&lt;&gt;"",IFERROR(VLOOKUP(B29,SignOnSheet!$D$5:$K$27,5,FALSE),"NON_LISTED"),"")</f>
        <v/>
      </c>
      <c r="H29" s="18" t="str">
        <f>IF(B29&lt;&gt;"",IFERROR(VLOOKUP(B29,SignOnSheet!$D$5:$K$27,6,FALSE),"NON_LISTED"),"")</f>
        <v/>
      </c>
      <c r="I29" s="39" t="str">
        <f>IF(B29&lt;&gt;"",IFERROR(VLOOKUP(B29,SignOnSheet!$D$5:$K$27,2,FALSE),"NON_LISTED"),"")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IF(ISTEXT(C29),SignOnSheet!$U$31+1,IF(C29&lt;&gt;"",IFERROR(IF(L29&gt;0,RANK(L29,IF(L$6:L$56&gt;0,L$6:L$56,),1)-COUNTIF(L$6:L$56,"=0"),IF(L29&lt;&gt;"",SignOnSheet!$U$31+1,0)),0),""))</f>
        <v/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">
      <c r="A30" s="17">
        <f t="shared" si="3"/>
        <v>25</v>
      </c>
      <c r="B30" s="11"/>
      <c r="C30" s="11"/>
      <c r="D30" s="17" t="str">
        <f>IF(B30&lt;&gt;"",IFERROR(VLOOKUP(B30,SignOnSheet!$D$5:$N$27,7,FALSE),"NON_LISTED"),"")</f>
        <v/>
      </c>
      <c r="E30" s="18" t="str">
        <f>IF(B30&lt;&gt;"",IFERROR(VLOOKUP(B30,SignOnSheet!$D$5:$K$27,3,FALSE),"NON_LISTED"),"")</f>
        <v/>
      </c>
      <c r="F30" s="18" t="str">
        <f>IF(B30&lt;&gt;"",IFERROR(VLOOKUP(B30,SignOnSheet!$D$5:$K$27,4,FALSE),"NON_LISTED"),"")</f>
        <v/>
      </c>
      <c r="G30" s="18" t="str">
        <f>IF(B30&lt;&gt;"",IFERROR(VLOOKUP(B30,SignOnSheet!$D$5:$K$27,5,FALSE),"NON_LISTED"),"")</f>
        <v/>
      </c>
      <c r="H30" s="18" t="str">
        <f>IF(B30&lt;&gt;"",IFERROR(VLOOKUP(B30,SignOnSheet!$D$5:$K$27,6,FALSE),"NON_LISTED"),"")</f>
        <v/>
      </c>
      <c r="I30" s="39" t="str">
        <f>IF(B30&lt;&gt;"",IFERROR(VLOOKUP(B30,SignOnSheet!$D$5:$K$27,2,FALSE),"NON_LISTED"),"")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IF(ISTEXT(C30),SignOnSheet!$U$31+1,IF(C30&lt;&gt;"",IFERROR(IF(L30&gt;0,RANK(L30,IF(L$6:L$56&gt;0,L$6:L$56,),1)-COUNTIF(L$6:L$56,"=0"),IF(L30&lt;&gt;"",SignOnSheet!$U$31+1,0)),0),""))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">
      <c r="A31" s="17">
        <f t="shared" si="3"/>
        <v>26</v>
      </c>
      <c r="B31" s="11"/>
      <c r="C31" s="11"/>
      <c r="D31" s="17" t="str">
        <f>IF(B31&lt;&gt;"",IFERROR(VLOOKUP(B31,SignOnSheet!$D$5:$N$27,7,FALSE),"NON_LISTED"),"")</f>
        <v/>
      </c>
      <c r="E31" s="18" t="str">
        <f>IF(B31&lt;&gt;"",IFERROR(VLOOKUP(B31,SignOnSheet!$D$5:$K$27,3,FALSE),"NON_LISTED"),"")</f>
        <v/>
      </c>
      <c r="F31" s="18" t="str">
        <f>IF(B31&lt;&gt;"",IFERROR(VLOOKUP(B31,SignOnSheet!$D$5:$K$27,4,FALSE),"NON_LISTED"),"")</f>
        <v/>
      </c>
      <c r="G31" s="18" t="str">
        <f>IF(B31&lt;&gt;"",IFERROR(VLOOKUP(B31,SignOnSheet!$D$5:$K$27,5,FALSE),"NON_LISTED"),"")</f>
        <v/>
      </c>
      <c r="H31" s="18" t="str">
        <f>IF(B31&lt;&gt;"",IFERROR(VLOOKUP(B31,SignOnSheet!$D$5:$K$27,6,FALSE),"NON_LISTED"),"")</f>
        <v/>
      </c>
      <c r="I31" s="39" t="str">
        <f>IF(B31&lt;&gt;"",IFERROR(VLOOKUP(B31,SignOnSheet!$D$5:$K$27,2,FALSE),"NON_LISTED"),"")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IF(ISTEXT(C31),SignOnSheet!$U$31+1,IF(C31&lt;&gt;"",IFERROR(IF(L31&gt;0,RANK(L31,IF(L$6:L$56&gt;0,L$6:L$56,),1)-COUNTIF(L$6:L$56,"=0"),IF(L31&lt;&gt;"",SignOnSheet!$U$31+1,0)),0),""))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">
      <c r="A32" s="17">
        <f t="shared" si="3"/>
        <v>27</v>
      </c>
      <c r="B32" s="11"/>
      <c r="C32" s="11"/>
      <c r="D32" s="17" t="str">
        <f>IF(B32&lt;&gt;"",IFERROR(VLOOKUP(B32,SignOnSheet!$D$5:$N$27,7,FALSE),"NON_LISTED"),"")</f>
        <v/>
      </c>
      <c r="E32" s="18" t="str">
        <f>IF(B32&lt;&gt;"",IFERROR(VLOOKUP(B32,SignOnSheet!$D$5:$K$27,3,FALSE),"NON_LISTED"),"")</f>
        <v/>
      </c>
      <c r="F32" s="18" t="str">
        <f>IF(B32&lt;&gt;"",IFERROR(VLOOKUP(B32,SignOnSheet!$D$5:$K$27,4,FALSE),"NON_LISTED"),"")</f>
        <v/>
      </c>
      <c r="G32" s="18" t="str">
        <f>IF(B32&lt;&gt;"",IFERROR(VLOOKUP(B32,SignOnSheet!$D$5:$K$27,5,FALSE),"NON_LISTED"),"")</f>
        <v/>
      </c>
      <c r="H32" s="18" t="str">
        <f>IF(B32&lt;&gt;"",IFERROR(VLOOKUP(B32,SignOnSheet!$D$5:$K$27,6,FALSE),"NON_LISTED"),"")</f>
        <v/>
      </c>
      <c r="I32" s="39" t="str">
        <f>IF(B32&lt;&gt;"",IFERROR(VLOOKUP(B32,SignOnSheet!$D$5:$K$27,2,FALSE),"NON_LISTED"),"")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IF(ISTEXT(C32),SignOnSheet!$U$31+1,IF(C32&lt;&gt;"",IFERROR(IF(L32&gt;0,RANK(L32,IF(L$6:L$56&gt;0,L$6:L$56,),1)-COUNTIF(L$6:L$56,"=0"),IF(L32&lt;&gt;"",SignOnSheet!$U$31+1,0)),0),""))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">
      <c r="A33" s="17">
        <f t="shared" si="3"/>
        <v>28</v>
      </c>
      <c r="B33" s="11"/>
      <c r="C33" s="11"/>
      <c r="D33" s="17" t="str">
        <f>IF(B33&lt;&gt;"",IFERROR(VLOOKUP(B33,SignOnSheet!$D$5:$N$27,7,FALSE),"NON_LISTED"),"")</f>
        <v/>
      </c>
      <c r="E33" s="18" t="str">
        <f>IF(B33&lt;&gt;"",IFERROR(VLOOKUP(B33,SignOnSheet!$D$5:$K$27,3,FALSE),"NON_LISTED"),"")</f>
        <v/>
      </c>
      <c r="F33" s="18" t="str">
        <f>IF(B33&lt;&gt;"",IFERROR(VLOOKUP(B33,SignOnSheet!$D$5:$K$27,4,FALSE),"NON_LISTED"),"")</f>
        <v/>
      </c>
      <c r="G33" s="18" t="str">
        <f>IF(B33&lt;&gt;"",IFERROR(VLOOKUP(B33,SignOnSheet!$D$5:$K$27,5,FALSE),"NON_LISTED"),"")</f>
        <v/>
      </c>
      <c r="H33" s="18" t="str">
        <f>IF(B33&lt;&gt;"",IFERROR(VLOOKUP(B33,SignOnSheet!$D$5:$K$27,6,FALSE),"NON_LISTED"),"")</f>
        <v/>
      </c>
      <c r="I33" s="39" t="str">
        <f>IF(B33&lt;&gt;"",IFERROR(VLOOKUP(B33,SignOnSheet!$D$5:$K$27,2,FALSE),"NON_LISTED"),"")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IF(ISTEXT(C33),SignOnSheet!$U$31+1,IF(C33&lt;&gt;"",IFERROR(IF(L33&gt;0,RANK(L33,IF(L$6:L$56&gt;0,L$6:L$56,),1)-COUNTIF(L$6:L$56,"=0"),IF(L33&lt;&gt;"",SignOnSheet!$U$31+1,0)),0),""))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">
      <c r="A34" s="17">
        <f t="shared" si="3"/>
        <v>29</v>
      </c>
      <c r="B34" s="11"/>
      <c r="C34" s="11"/>
      <c r="D34" s="17" t="str">
        <f>IF(B34&lt;&gt;"",IFERROR(VLOOKUP(B34,SignOnSheet!$D$5:$N$27,7,FALSE),"NON_LISTED"),"")</f>
        <v/>
      </c>
      <c r="E34" s="18" t="str">
        <f>IF(B34&lt;&gt;"",IFERROR(VLOOKUP(B34,SignOnSheet!$D$5:$K$27,3,FALSE),"NON_LISTED"),"")</f>
        <v/>
      </c>
      <c r="F34" s="18" t="str">
        <f>IF(B34&lt;&gt;"",IFERROR(VLOOKUP(B34,SignOnSheet!$D$5:$K$27,4,FALSE),"NON_LISTED"),"")</f>
        <v/>
      </c>
      <c r="G34" s="18" t="str">
        <f>IF(B34&lt;&gt;"",IFERROR(VLOOKUP(B34,SignOnSheet!$D$5:$K$27,5,FALSE),"NON_LISTED"),"")</f>
        <v/>
      </c>
      <c r="H34" s="18" t="str">
        <f>IF(B34&lt;&gt;"",IFERROR(VLOOKUP(B34,SignOnSheet!$D$5:$K$27,6,FALSE),"NON_LISTED"),"")</f>
        <v/>
      </c>
      <c r="I34" s="39" t="str">
        <f>IF(B34&lt;&gt;"",IFERROR(VLOOKUP(B34,SignOnSheet!$D$5:$K$27,2,FALSE),"NON_LISTED"),"")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IF(ISTEXT(C34),SignOnSheet!$U$31+1,IF(C34&lt;&gt;"",IFERROR(IF(L34&gt;0,RANK(L34,IF(L$6:L$56&gt;0,L$6:L$56,),1)-COUNTIF(L$6:L$56,"=0"),IF(L34&lt;&gt;"",SignOnSheet!$U$31+1,0)),0),""))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">
      <c r="A35" s="17">
        <f t="shared" si="3"/>
        <v>30</v>
      </c>
      <c r="B35" s="11"/>
      <c r="C35" s="11"/>
      <c r="D35" s="17" t="str">
        <f>IF(B35&lt;&gt;"",IFERROR(VLOOKUP(B35,SignOnSheet!$D$5:$N$27,7,FALSE),"NON_LISTED"),"")</f>
        <v/>
      </c>
      <c r="E35" s="18" t="str">
        <f>IF(B35&lt;&gt;"",IFERROR(VLOOKUP(B35,SignOnSheet!$D$5:$K$27,3,FALSE),"NON_LISTED"),"")</f>
        <v/>
      </c>
      <c r="F35" s="18" t="str">
        <f>IF(B35&lt;&gt;"",IFERROR(VLOOKUP(B35,SignOnSheet!$D$5:$K$27,4,FALSE),"NON_LISTED"),"")</f>
        <v/>
      </c>
      <c r="G35" s="18" t="str">
        <f>IF(B35&lt;&gt;"",IFERROR(VLOOKUP(B35,SignOnSheet!$D$5:$K$27,5,FALSE),"NON_LISTED"),"")</f>
        <v/>
      </c>
      <c r="H35" s="18" t="str">
        <f>IF(B35&lt;&gt;"",IFERROR(VLOOKUP(B35,SignOnSheet!$D$5:$K$27,6,FALSE),"NON_LISTED"),"")</f>
        <v/>
      </c>
      <c r="I35" s="39" t="str">
        <f>IF(B35&lt;&gt;"",IFERROR(VLOOKUP(B35,SignOnSheet!$D$5:$K$27,2,FALSE),"NON_LISTED"),"")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IF(ISTEXT(C35),SignOnSheet!$U$31+1,IF(C35&lt;&gt;"",IFERROR(IF(L35&gt;0,RANK(L35,IF(L$6:L$56&gt;0,L$6:L$56,),1)-COUNTIF(L$6:L$56,"=0"),IF(L35&lt;&gt;"",SignOnSheet!$U$31+1,0)),0),""))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">
      <c r="A36" s="17">
        <f t="shared" si="3"/>
        <v>31</v>
      </c>
      <c r="B36" s="11"/>
      <c r="C36" s="11"/>
      <c r="D36" s="17" t="str">
        <f>IF(B36&lt;&gt;"",IFERROR(VLOOKUP(B36,SignOnSheet!$D$5:$N$27,7,FALSE),"NON_LISTED"),"")</f>
        <v/>
      </c>
      <c r="E36" s="18" t="str">
        <f>IF(B36&lt;&gt;"",IFERROR(VLOOKUP(B36,SignOnSheet!$D$5:$K$27,3,FALSE),"NON_LISTED"),"")</f>
        <v/>
      </c>
      <c r="F36" s="18" t="str">
        <f>IF(B36&lt;&gt;"",IFERROR(VLOOKUP(B36,SignOnSheet!$D$5:$K$27,4,FALSE),"NON_LISTED"),"")</f>
        <v/>
      </c>
      <c r="G36" s="18" t="str">
        <f>IF(B36&lt;&gt;"",IFERROR(VLOOKUP(B36,SignOnSheet!$D$5:$K$27,5,FALSE),"NON_LISTED"),"")</f>
        <v/>
      </c>
      <c r="H36" s="18" t="str">
        <f>IF(B36&lt;&gt;"",IFERROR(VLOOKUP(B36,SignOnSheet!$D$5:$K$27,6,FALSE),"NON_LISTED"),"")</f>
        <v/>
      </c>
      <c r="I36" s="39" t="str">
        <f>IF(B36&lt;&gt;"",IFERROR(VLOOKUP(B36,SignOnSheet!$D$5:$K$27,2,FALSE),"NON_LISTED"),"")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IF(ISTEXT(C36),SignOnSheet!$U$31+1,IF(C36&lt;&gt;"",IFERROR(IF(L36&gt;0,RANK(L36,IF(L$6:L$56&gt;0,L$6:L$56,),1)-COUNTIF(L$6:L$56,"=0"),IF(L36&lt;&gt;"",SignOnSheet!$U$31+1,0)),0),""))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">
      <c r="A37" s="17">
        <f t="shared" si="3"/>
        <v>32</v>
      </c>
      <c r="B37" s="11"/>
      <c r="C37" s="11"/>
      <c r="D37" s="17" t="str">
        <f>IF(B37&lt;&gt;"",IFERROR(VLOOKUP(B37,SignOnSheet!$D$5:$N$27,7,FALSE),"NON_LISTED"),"")</f>
        <v/>
      </c>
      <c r="E37" s="18" t="str">
        <f>IF(B37&lt;&gt;"",IFERROR(VLOOKUP(B37,SignOnSheet!$D$5:$K$27,3,FALSE),"NON_LISTED"),"")</f>
        <v/>
      </c>
      <c r="F37" s="18" t="str">
        <f>IF(B37&lt;&gt;"",IFERROR(VLOOKUP(B37,SignOnSheet!$D$5:$K$27,4,FALSE),"NON_LISTED"),"")</f>
        <v/>
      </c>
      <c r="G37" s="18" t="str">
        <f>IF(B37&lt;&gt;"",IFERROR(VLOOKUP(B37,SignOnSheet!$D$5:$K$27,5,FALSE),"NON_LISTED"),"")</f>
        <v/>
      </c>
      <c r="H37" s="18" t="str">
        <f>IF(B37&lt;&gt;"",IFERROR(VLOOKUP(B37,SignOnSheet!$D$5:$K$27,6,FALSE),"NON_LISTED"),"")</f>
        <v/>
      </c>
      <c r="I37" s="39" t="str">
        <f>IF(B37&lt;&gt;"",IFERROR(VLOOKUP(B37,SignOnSheet!$D$5:$K$27,2,FALSE),"NON_LISTED"),"")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IF(ISTEXT(C37),SignOnSheet!$U$31+1,IF(C37&lt;&gt;"",IFERROR(IF(L37&gt;0,RANK(L37,IF(L$6:L$56&gt;0,L$6:L$56,),1)-COUNTIF(L$6:L$56,"=0"),IF(L37&lt;&gt;"",SignOnSheet!$U$31+1,0)),0),""))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">
      <c r="A38" s="17">
        <f t="shared" si="3"/>
        <v>33</v>
      </c>
      <c r="B38" s="11"/>
      <c r="C38" s="11"/>
      <c r="D38" s="17" t="str">
        <f>IF(B38&lt;&gt;"",IFERROR(VLOOKUP(B38,SignOnSheet!$D$5:$N$27,7,FALSE),"NON_LISTED"),"")</f>
        <v/>
      </c>
      <c r="E38" s="18" t="str">
        <f>IF(B38&lt;&gt;"",IFERROR(VLOOKUP(B38,SignOnSheet!$D$5:$K$27,3,FALSE),"NON_LISTED"),"")</f>
        <v/>
      </c>
      <c r="F38" s="18" t="str">
        <f>IF(B38&lt;&gt;"",IFERROR(VLOOKUP(B38,SignOnSheet!$D$5:$K$27,4,FALSE),"NON_LISTED"),"")</f>
        <v/>
      </c>
      <c r="G38" s="18" t="str">
        <f>IF(B38&lt;&gt;"",IFERROR(VLOOKUP(B38,SignOnSheet!$D$5:$K$27,5,FALSE),"NON_LISTED"),"")</f>
        <v/>
      </c>
      <c r="H38" s="18" t="str">
        <f>IF(B38&lt;&gt;"",IFERROR(VLOOKUP(B38,SignOnSheet!$D$5:$K$27,6,FALSE),"NON_LISTED"),"")</f>
        <v/>
      </c>
      <c r="I38" s="39" t="str">
        <f>IF(B38&lt;&gt;"",IFERROR(VLOOKUP(B38,SignOnSheet!$D$5:$K$27,2,FALSE),"NON_LISTED"),"")</f>
        <v/>
      </c>
      <c r="J38" s="18" t="str">
        <f t="shared" ref="J38:J56" si="6">IFERROR(IF(LEFT(C38,1)&lt;&gt;"D",IFERROR(RIGHT(C38,2)+LEFT(RIGHT(C38,4),2)*60+(C38-RIGHT(C38,4))/10000*3600-IF(G38="B",$J$4,$J$3),""),"" ),"")</f>
        <v/>
      </c>
      <c r="K38" s="19" t="str">
        <f t="shared" ref="K38:K56" si="7">IF(C38&lt;&gt;"",IFERROR(IF(C38&gt;0,RANK(J38,IF(J$6:J$56&gt;0,J$6:J$56,),1)-COUNTIF(J$6:J$56,"=0"),IF(C38="",COUNT(J$6:J$56)+1,0)),0),"")</f>
        <v/>
      </c>
      <c r="L38" s="19" t="str">
        <f t="shared" ref="L38:L56" si="8">IFERROR(IF(J38&lt;&gt;"",J38/F38,"")/H38,"")</f>
        <v/>
      </c>
      <c r="M38" s="18" t="str">
        <f>IF(ISTEXT(C38),SignOnSheet!$U$31+1,IF(C38&lt;&gt;"",IFERROR(IF(L38&gt;0,RANK(L38,IF(L$6:L$56&gt;0,L$6:L$56,),1)-COUNTIF(L$6:L$56,"=0"),IF(L38&lt;&gt;"",SignOnSheet!$U$31+1,0)),0),""))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">
      <c r="A39" s="17">
        <f t="shared" si="3"/>
        <v>34</v>
      </c>
      <c r="B39" s="11"/>
      <c r="C39" s="11"/>
      <c r="D39" s="17" t="str">
        <f>IF(B39&lt;&gt;"",IFERROR(VLOOKUP(B39,SignOnSheet!$D$5:$N$27,7,FALSE),"NON_LISTED"),"")</f>
        <v/>
      </c>
      <c r="E39" s="18" t="str">
        <f>IF(B39&lt;&gt;"",IFERROR(VLOOKUP(B39,SignOnSheet!$D$5:$K$27,3,FALSE),"NON_LISTED"),"")</f>
        <v/>
      </c>
      <c r="F39" s="18" t="str">
        <f>IF(B39&lt;&gt;"",IFERROR(VLOOKUP(B39,SignOnSheet!$D$5:$K$27,4,FALSE),"NON_LISTED"),"")</f>
        <v/>
      </c>
      <c r="G39" s="18" t="str">
        <f>IF(B39&lt;&gt;"",IFERROR(VLOOKUP(B39,SignOnSheet!$D$5:$K$27,5,FALSE),"NON_LISTED"),"")</f>
        <v/>
      </c>
      <c r="H39" s="18" t="str">
        <f>IF(B39&lt;&gt;"",IFERROR(VLOOKUP(B39,SignOnSheet!$D$5:$K$27,6,FALSE),"NON_LISTED"),"")</f>
        <v/>
      </c>
      <c r="I39" s="39" t="str">
        <f>IF(B39&lt;&gt;"",IFERROR(VLOOKUP(B39,SignOnSheet!$D$5:$K$27,2,FALSE),"NON_LISTED"),"")</f>
        <v/>
      </c>
      <c r="J39" s="18" t="str">
        <f t="shared" si="6"/>
        <v/>
      </c>
      <c r="K39" s="19" t="str">
        <f t="shared" si="7"/>
        <v/>
      </c>
      <c r="L39" s="19" t="str">
        <f t="shared" si="8"/>
        <v/>
      </c>
      <c r="M39" s="18" t="str">
        <f>IF(ISTEXT(C39),SignOnSheet!$U$31+1,IF(C39&lt;&gt;"",IFERROR(IF(L39&gt;0,RANK(L39,IF(L$6:L$56&gt;0,L$6:L$56,),1)-COUNTIF(L$6:L$56,"=0"),IF(L39&lt;&gt;"",SignOnSheet!$U$31+1,0)),0),""))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">
      <c r="A40" s="17">
        <f t="shared" ref="A40:A56" si="9">A39+1</f>
        <v>35</v>
      </c>
      <c r="B40" s="11"/>
      <c r="C40" s="11"/>
      <c r="D40" s="17" t="str">
        <f>IF(B40&lt;&gt;"",IFERROR(VLOOKUP(B40,SignOnSheet!$D$5:$N$27,7,FALSE),"NON_LISTED"),"")</f>
        <v/>
      </c>
      <c r="E40" s="18" t="str">
        <f>IF(B40&lt;&gt;"",IFERROR(VLOOKUP(B40,SignOnSheet!$D$5:$K$27,3,FALSE),"NON_LISTED"),"")</f>
        <v/>
      </c>
      <c r="F40" s="18" t="str">
        <f>IF(B40&lt;&gt;"",IFERROR(VLOOKUP(B40,SignOnSheet!$D$5:$K$27,4,FALSE),"NON_LISTED"),"")</f>
        <v/>
      </c>
      <c r="G40" s="18" t="str">
        <f>IF(B40&lt;&gt;"",IFERROR(VLOOKUP(B40,SignOnSheet!$D$5:$K$27,5,FALSE),"NON_LISTED"),"")</f>
        <v/>
      </c>
      <c r="H40" s="18" t="str">
        <f>IF(B40&lt;&gt;"",IFERROR(VLOOKUP(B40,SignOnSheet!$D$5:$K$27,6,FALSE),"NON_LISTED"),"")</f>
        <v/>
      </c>
      <c r="I40" s="39" t="str">
        <f>IF(B40&lt;&gt;"",IFERROR(VLOOKUP(B40,SignOnSheet!$D$5:$K$27,2,FALSE),"NON_LISTED"),"")</f>
        <v/>
      </c>
      <c r="J40" s="18" t="str">
        <f t="shared" si="6"/>
        <v/>
      </c>
      <c r="K40" s="19" t="str">
        <f t="shared" si="7"/>
        <v/>
      </c>
      <c r="L40" s="19" t="str">
        <f t="shared" si="8"/>
        <v/>
      </c>
      <c r="M40" s="18" t="str">
        <f>IF(ISTEXT(C40),SignOnSheet!$U$31+1,IF(C40&lt;&gt;"",IFERROR(IF(L40&gt;0,RANK(L40,IF(L$6:L$56&gt;0,L$6:L$56,),1)-COUNTIF(L$6:L$56,"=0"),IF(L40&lt;&gt;"",SignOnSheet!$U$31+1,0)),0),""))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">
      <c r="A41" s="17">
        <f t="shared" si="9"/>
        <v>36</v>
      </c>
      <c r="B41" s="11"/>
      <c r="C41" s="11"/>
      <c r="D41" s="17" t="str">
        <f>IF(B41&lt;&gt;"",IFERROR(VLOOKUP(B41,SignOnSheet!$D$5:$N$27,7,FALSE),"NON_LISTED"),"")</f>
        <v/>
      </c>
      <c r="E41" s="18" t="str">
        <f>IF(B41&lt;&gt;"",IFERROR(VLOOKUP(B41,SignOnSheet!$D$5:$K$27,3,FALSE),"NON_LISTED"),"")</f>
        <v/>
      </c>
      <c r="F41" s="18" t="str">
        <f>IF(B41&lt;&gt;"",IFERROR(VLOOKUP(B41,SignOnSheet!$D$5:$K$27,4,FALSE),"NON_LISTED"),"")</f>
        <v/>
      </c>
      <c r="G41" s="18" t="str">
        <f>IF(B41&lt;&gt;"",IFERROR(VLOOKUP(B41,SignOnSheet!$D$5:$K$27,5,FALSE),"NON_LISTED"),"")</f>
        <v/>
      </c>
      <c r="H41" s="18" t="str">
        <f>IF(B41&lt;&gt;"",IFERROR(VLOOKUP(B41,SignOnSheet!$D$5:$K$27,6,FALSE),"NON_LISTED"),"")</f>
        <v/>
      </c>
      <c r="I41" s="27" t="str">
        <f>IF(B41&lt;&gt;"",IFERROR(VLOOKUP(B41,SignOnSheet!$D$5:$K$27,2,FALSE),"NON_LISTED"),"")</f>
        <v/>
      </c>
      <c r="J41" s="18" t="str">
        <f t="shared" si="6"/>
        <v/>
      </c>
      <c r="K41" s="19" t="str">
        <f t="shared" si="7"/>
        <v/>
      </c>
      <c r="L41" s="19" t="str">
        <f t="shared" si="8"/>
        <v/>
      </c>
      <c r="M41" s="18" t="str">
        <f>IF(ISTEXT(C41),SignOnSheet!$U$31+1,IF(C41&lt;&gt;"",IFERROR(IF(L41&gt;0,RANK(L41,IF(L$6:L$56&gt;0,L$6:L$56,),1)-COUNTIF(L$6:L$56,"=0"),IF(L41&lt;&gt;"",SignOnSheet!$U$31+1,0)),0),""))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">
      <c r="A42" s="17">
        <f t="shared" si="9"/>
        <v>37</v>
      </c>
      <c r="B42" s="11"/>
      <c r="C42" s="11"/>
      <c r="D42" s="17" t="str">
        <f>IF(B42&lt;&gt;"",IFERROR(VLOOKUP(B42,SignOnSheet!$D$5:$N$27,7,FALSE),"NON_LISTED"),"")</f>
        <v/>
      </c>
      <c r="E42" s="18" t="str">
        <f>IF(B42&lt;&gt;"",IFERROR(VLOOKUP(B42,SignOnSheet!$D$5:$K$27,3,FALSE),"NON_LISTED"),"")</f>
        <v/>
      </c>
      <c r="F42" s="18" t="str">
        <f>IF(B42&lt;&gt;"",IFERROR(VLOOKUP(B42,SignOnSheet!$D$5:$K$27,4,FALSE),"NON_LISTED"),"")</f>
        <v/>
      </c>
      <c r="G42" s="18" t="str">
        <f>IF(B42&lt;&gt;"",IFERROR(VLOOKUP(B42,SignOnSheet!$D$5:$K$27,5,FALSE),"NON_LISTED"),"")</f>
        <v/>
      </c>
      <c r="H42" s="18" t="str">
        <f>IF(B42&lt;&gt;"",IFERROR(VLOOKUP(B42,SignOnSheet!$D$5:$K$27,6,FALSE),"NON_LISTED"),"")</f>
        <v/>
      </c>
      <c r="I42" s="27" t="str">
        <f>IF(B42&lt;&gt;"",IFERROR(VLOOKUP(B42,SignOnSheet!$D$5:$K$27,2,FALSE),"NON_LISTED"),"")</f>
        <v/>
      </c>
      <c r="J42" s="18" t="str">
        <f t="shared" si="6"/>
        <v/>
      </c>
      <c r="K42" s="19" t="str">
        <f t="shared" si="7"/>
        <v/>
      </c>
      <c r="L42" s="19" t="str">
        <f t="shared" si="8"/>
        <v/>
      </c>
      <c r="M42" s="18" t="str">
        <f>IF(ISTEXT(C42),SignOnSheet!$U$31+1,IF(C42&lt;&gt;"",IFERROR(IF(L42&gt;0,RANK(L42,IF(L$6:L$56&gt;0,L$6:L$56,),1)-COUNTIF(L$6:L$56,"=0"),IF(L42&lt;&gt;"",SignOnSheet!$U$31+1,0)),0),""))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">
      <c r="A43" s="17">
        <f t="shared" si="9"/>
        <v>38</v>
      </c>
      <c r="B43" s="11"/>
      <c r="C43" s="11"/>
      <c r="D43" s="17" t="str">
        <f>IF(B43&lt;&gt;"",IFERROR(VLOOKUP(B43,SignOnSheet!$D$5:$N$27,7,FALSE),"NON_LISTED"),"")</f>
        <v/>
      </c>
      <c r="E43" s="18" t="str">
        <f>IF(B43&lt;&gt;"",IFERROR(VLOOKUP(B43,SignOnSheet!$D$5:$K$27,3,FALSE),"NON_LISTED"),"")</f>
        <v/>
      </c>
      <c r="F43" s="18" t="str">
        <f>IF(B43&lt;&gt;"",IFERROR(VLOOKUP(B43,SignOnSheet!$D$5:$K$27,4,FALSE),"NON_LISTED"),"")</f>
        <v/>
      </c>
      <c r="G43" s="18" t="str">
        <f>IF(B43&lt;&gt;"",IFERROR(VLOOKUP(B43,SignOnSheet!$D$5:$K$27,5,FALSE),"NON_LISTED"),"")</f>
        <v/>
      </c>
      <c r="H43" s="18" t="str">
        <f>IF(B43&lt;&gt;"",IFERROR(VLOOKUP(B43,SignOnSheet!$D$5:$K$27,6,FALSE),"NON_LISTED"),"")</f>
        <v/>
      </c>
      <c r="I43" s="27" t="str">
        <f>IF(B43&lt;&gt;"",IFERROR(VLOOKUP(B43,SignOnSheet!$D$5:$K$27,2,FALSE),"NON_LISTED"),"")</f>
        <v/>
      </c>
      <c r="J43" s="18" t="str">
        <f t="shared" si="6"/>
        <v/>
      </c>
      <c r="K43" s="19" t="str">
        <f t="shared" si="7"/>
        <v/>
      </c>
      <c r="L43" s="19" t="str">
        <f t="shared" si="8"/>
        <v/>
      </c>
      <c r="M43" s="18" t="str">
        <f>IF(ISTEXT(C43),SignOnSheet!$U$31+1,IF(C43&lt;&gt;"",IFERROR(IF(L43&gt;0,RANK(L43,IF(L$6:L$56&gt;0,L$6:L$56,),1)-COUNTIF(L$6:L$56,"=0"),IF(L43&lt;&gt;"",SignOnSheet!$U$31+1,0)),0),""))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">
      <c r="A44" s="17">
        <f t="shared" si="9"/>
        <v>39</v>
      </c>
      <c r="B44" s="11"/>
      <c r="C44" s="11"/>
      <c r="D44" s="17" t="str">
        <f>IF(B44&lt;&gt;"",IFERROR(VLOOKUP(B44,SignOnSheet!$D$5:$N$27,7,FALSE),"NON_LISTED"),"")</f>
        <v/>
      </c>
      <c r="E44" s="18" t="str">
        <f>IF(B44&lt;&gt;"",IFERROR(VLOOKUP(B44,SignOnSheet!$D$5:$K$27,3,FALSE),"NON_LISTED"),"")</f>
        <v/>
      </c>
      <c r="F44" s="18" t="str">
        <f>IF(B44&lt;&gt;"",IFERROR(VLOOKUP(B44,SignOnSheet!$D$5:$K$27,4,FALSE),"NON_LISTED"),"")</f>
        <v/>
      </c>
      <c r="G44" s="18" t="str">
        <f>IF(B44&lt;&gt;"",IFERROR(VLOOKUP(B44,SignOnSheet!$D$5:$K$27,5,FALSE),"NON_LISTED"),"")</f>
        <v/>
      </c>
      <c r="H44" s="18" t="str">
        <f>IF(B44&lt;&gt;"",IFERROR(VLOOKUP(B44,SignOnSheet!$D$5:$K$27,6,FALSE),"NON_LISTED"),"")</f>
        <v/>
      </c>
      <c r="I44" s="27" t="str">
        <f>IF(B44&lt;&gt;"",IFERROR(VLOOKUP(B44,SignOnSheet!$D$5:$K$27,2,FALSE),"NON_LISTED"),"")</f>
        <v/>
      </c>
      <c r="J44" s="18" t="str">
        <f t="shared" si="6"/>
        <v/>
      </c>
      <c r="K44" s="19" t="str">
        <f t="shared" si="7"/>
        <v/>
      </c>
      <c r="L44" s="19" t="str">
        <f t="shared" si="8"/>
        <v/>
      </c>
      <c r="M44" s="18" t="str">
        <f>IF(ISTEXT(C44),SignOnSheet!$U$31+1,IF(C44&lt;&gt;"",IFERROR(IF(L44&gt;0,RANK(L44,IF(L$6:L$56&gt;0,L$6:L$56,),1)-COUNTIF(L$6:L$56,"=0"),IF(L44&lt;&gt;"",SignOnSheet!$U$31+1,0)),0),""))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">
      <c r="A45" s="17">
        <f t="shared" si="9"/>
        <v>40</v>
      </c>
      <c r="B45" s="11"/>
      <c r="C45" s="11"/>
      <c r="D45" s="17" t="str">
        <f>IF(B45&lt;&gt;"",IFERROR(VLOOKUP(B45,SignOnSheet!$D$5:$N$27,7,FALSE),"NON_LISTED"),"")</f>
        <v/>
      </c>
      <c r="E45" s="18" t="str">
        <f>IF(B45&lt;&gt;"",IFERROR(VLOOKUP(B45,SignOnSheet!$D$5:$K$27,3,FALSE),"NON_LISTED"),"")</f>
        <v/>
      </c>
      <c r="F45" s="18" t="str">
        <f>IF(B45&lt;&gt;"",IFERROR(VLOOKUP(B45,SignOnSheet!$D$5:$K$27,4,FALSE),"NON_LISTED"),"")</f>
        <v/>
      </c>
      <c r="G45" s="18" t="str">
        <f>IF(B45&lt;&gt;"",IFERROR(VLOOKUP(B45,SignOnSheet!$D$5:$K$27,5,FALSE),"NON_LISTED"),"")</f>
        <v/>
      </c>
      <c r="H45" s="18" t="str">
        <f>IF(B45&lt;&gt;"",IFERROR(VLOOKUP(B45,SignOnSheet!$D$5:$K$27,6,FALSE),"NON_LISTED"),"")</f>
        <v/>
      </c>
      <c r="I45" s="27" t="str">
        <f>IF(B45&lt;&gt;"",IFERROR(VLOOKUP(B45,SignOnSheet!$D$5:$K$27,2,FALSE),"NON_LISTED"),"")</f>
        <v/>
      </c>
      <c r="J45" s="18" t="str">
        <f t="shared" si="6"/>
        <v/>
      </c>
      <c r="K45" s="19" t="str">
        <f t="shared" si="7"/>
        <v/>
      </c>
      <c r="L45" s="19" t="str">
        <f t="shared" si="8"/>
        <v/>
      </c>
      <c r="M45" s="18" t="str">
        <f>IF(ISTEXT(C45),SignOnSheet!$U$31+1,IF(C45&lt;&gt;"",IFERROR(IF(L45&gt;0,RANK(L45,IF(L$6:L$56&gt;0,L$6:L$56,),1)-COUNTIF(L$6:L$56,"=0"),IF(L45&lt;&gt;"",SignOnSheet!$U$31+1,0)),0),""))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">
      <c r="A46" s="17">
        <f t="shared" si="9"/>
        <v>41</v>
      </c>
      <c r="B46" s="11"/>
      <c r="C46" s="11"/>
      <c r="D46" s="17" t="str">
        <f>IF(B46&lt;&gt;"",IFERROR(VLOOKUP(B46,SignOnSheet!$D$5:$N$27,7,FALSE),"NON_LISTED"),"")</f>
        <v/>
      </c>
      <c r="E46" s="18" t="str">
        <f>IF(B46&lt;&gt;"",IFERROR(VLOOKUP(B46,SignOnSheet!$D$5:$K$27,3,FALSE),"NON_LISTED"),"")</f>
        <v/>
      </c>
      <c r="F46" s="18" t="str">
        <f>IF(B46&lt;&gt;"",IFERROR(VLOOKUP(B46,SignOnSheet!$D$5:$K$27,4,FALSE),"NON_LISTED"),"")</f>
        <v/>
      </c>
      <c r="G46" s="18" t="str">
        <f>IF(B46&lt;&gt;"",IFERROR(VLOOKUP(B46,SignOnSheet!$D$5:$K$27,5,FALSE),"NON_LISTED"),"")</f>
        <v/>
      </c>
      <c r="H46" s="18" t="str">
        <f>IF(B46&lt;&gt;"",IFERROR(VLOOKUP(B46,SignOnSheet!$D$5:$K$27,6,FALSE),"NON_LISTED"),"")</f>
        <v/>
      </c>
      <c r="I46" s="27" t="str">
        <f>IF(B46&lt;&gt;"",IFERROR(VLOOKUP(B46,SignOnSheet!$D$5:$K$27,2,FALSE),"NON_LISTED"),"")</f>
        <v/>
      </c>
      <c r="J46" s="18" t="str">
        <f t="shared" si="6"/>
        <v/>
      </c>
      <c r="K46" s="19" t="str">
        <f t="shared" si="7"/>
        <v/>
      </c>
      <c r="L46" s="19" t="str">
        <f t="shared" si="8"/>
        <v/>
      </c>
      <c r="M46" s="18" t="str">
        <f>IF(ISTEXT(C46),SignOnSheet!$U$31+1,IF(C46&lt;&gt;"",IFERROR(IF(L46&gt;0,RANK(L46,IF(L$6:L$56&gt;0,L$6:L$56,),1)-COUNTIF(L$6:L$56,"=0"),IF(L46&lt;&gt;"",SignOnSheet!$U$31+1,0)),0),""))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">
      <c r="A47" s="17">
        <f t="shared" si="9"/>
        <v>42</v>
      </c>
      <c r="B47" s="11"/>
      <c r="C47" s="11"/>
      <c r="D47" s="17" t="str">
        <f>IF(B47&lt;&gt;"",IFERROR(VLOOKUP(B47,SignOnSheet!$D$5:$N$27,7,FALSE),"NON_LISTED"),"")</f>
        <v/>
      </c>
      <c r="E47" s="18" t="str">
        <f>IF(B47&lt;&gt;"",IFERROR(VLOOKUP(B47,SignOnSheet!$D$5:$K$27,3,FALSE),"NON_LISTED"),"")</f>
        <v/>
      </c>
      <c r="F47" s="18" t="str">
        <f>IF(B47&lt;&gt;"",IFERROR(VLOOKUP(B47,SignOnSheet!$D$5:$K$27,4,FALSE),"NON_LISTED"),"")</f>
        <v/>
      </c>
      <c r="G47" s="18" t="str">
        <f>IF(B47&lt;&gt;"",IFERROR(VLOOKUP(B47,SignOnSheet!$D$5:$K$27,5,FALSE),"NON_LISTED"),"")</f>
        <v/>
      </c>
      <c r="H47" s="18" t="str">
        <f>IF(B47&lt;&gt;"",IFERROR(VLOOKUP(B47,SignOnSheet!$D$5:$K$27,6,FALSE),"NON_LISTED"),"")</f>
        <v/>
      </c>
      <c r="I47" s="27" t="str">
        <f>IF(B47&lt;&gt;"",IFERROR(VLOOKUP(B47,SignOnSheet!$D$5:$K$27,2,FALSE),"NON_LISTED"),"")</f>
        <v/>
      </c>
      <c r="J47" s="18" t="str">
        <f t="shared" si="6"/>
        <v/>
      </c>
      <c r="K47" s="19" t="str">
        <f t="shared" si="7"/>
        <v/>
      </c>
      <c r="L47" s="19" t="str">
        <f t="shared" si="8"/>
        <v/>
      </c>
      <c r="M47" s="18" t="str">
        <f>IF(ISTEXT(C47),SignOnSheet!$U$31+1,IF(C47&lt;&gt;"",IFERROR(IF(L47&gt;0,RANK(L47,IF(L$6:L$56&gt;0,L$6:L$56,),1)-COUNTIF(L$6:L$56,"=0"),IF(L47&lt;&gt;"",SignOnSheet!$U$31+1,0)),0),""))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">
      <c r="A48" s="17">
        <f t="shared" si="9"/>
        <v>43</v>
      </c>
      <c r="B48" s="11"/>
      <c r="C48" s="11"/>
      <c r="D48" s="17" t="str">
        <f>IF(B48&lt;&gt;"",IFERROR(VLOOKUP(B48,SignOnSheet!$D$5:$N$27,7,FALSE),"NON_LISTED"),"")</f>
        <v/>
      </c>
      <c r="E48" s="18" t="str">
        <f>IF(B48&lt;&gt;"",IFERROR(VLOOKUP(B48,SignOnSheet!$D$5:$K$27,3,FALSE),"NON_LISTED"),"")</f>
        <v/>
      </c>
      <c r="F48" s="18" t="str">
        <f>IF(B48&lt;&gt;"",IFERROR(VLOOKUP(B48,SignOnSheet!$D$5:$K$27,4,FALSE),"NON_LISTED"),"")</f>
        <v/>
      </c>
      <c r="G48" s="18" t="str">
        <f>IF(B48&lt;&gt;"",IFERROR(VLOOKUP(B48,SignOnSheet!$D$5:$K$27,5,FALSE),"NON_LISTED"),"")</f>
        <v/>
      </c>
      <c r="H48" s="18" t="str">
        <f>IF(B48&lt;&gt;"",IFERROR(VLOOKUP(B48,SignOnSheet!$D$5:$K$27,6,FALSE),"NON_LISTED"),"")</f>
        <v/>
      </c>
      <c r="I48" s="27" t="str">
        <f>IF(B48&lt;&gt;"",IFERROR(VLOOKUP(B48,SignOnSheet!$D$5:$K$27,2,FALSE),"NON_LISTED"),"")</f>
        <v/>
      </c>
      <c r="J48" s="18" t="str">
        <f t="shared" si="6"/>
        <v/>
      </c>
      <c r="K48" s="19" t="str">
        <f t="shared" si="7"/>
        <v/>
      </c>
      <c r="L48" s="19" t="str">
        <f t="shared" si="8"/>
        <v/>
      </c>
      <c r="M48" s="18" t="str">
        <f>IF(ISTEXT(C48),SignOnSheet!$U$31+1,IF(C48&lt;&gt;"",IFERROR(IF(L48&gt;0,RANK(L48,IF(L$6:L$56&gt;0,L$6:L$56,),1)-COUNTIF(L$6:L$56,"=0"),IF(L48&lt;&gt;"",SignOnSheet!$U$31+1,0)),0),""))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">
      <c r="A49" s="17">
        <f t="shared" si="9"/>
        <v>44</v>
      </c>
      <c r="B49" s="11"/>
      <c r="C49" s="11"/>
      <c r="D49" s="17" t="str">
        <f>IF(B49&lt;&gt;"",IFERROR(VLOOKUP(B49,SignOnSheet!$D$5:$N$27,7,FALSE),"NON_LISTED"),"")</f>
        <v/>
      </c>
      <c r="E49" s="18" t="str">
        <f>IF(B49&lt;&gt;"",IFERROR(VLOOKUP(B49,SignOnSheet!$D$5:$K$27,3,FALSE),"NON_LISTED"),"")</f>
        <v/>
      </c>
      <c r="F49" s="18" t="str">
        <f>IF(B49&lt;&gt;"",IFERROR(VLOOKUP(B49,SignOnSheet!$D$5:$K$27,4,FALSE),"NON_LISTED"),"")</f>
        <v/>
      </c>
      <c r="G49" s="18" t="str">
        <f>IF(B49&lt;&gt;"",IFERROR(VLOOKUP(B49,SignOnSheet!$D$5:$K$27,5,FALSE),"NON_LISTED"),"")</f>
        <v/>
      </c>
      <c r="H49" s="18" t="str">
        <f>IF(B49&lt;&gt;"",IFERROR(VLOOKUP(B49,SignOnSheet!$D$5:$K$27,6,FALSE),"NON_LISTED"),"")</f>
        <v/>
      </c>
      <c r="I49" s="27" t="str">
        <f>IF(B49&lt;&gt;"",IFERROR(VLOOKUP(B49,SignOnSheet!$D$5:$K$27,2,FALSE),"NON_LISTED"),"")</f>
        <v/>
      </c>
      <c r="J49" s="18" t="str">
        <f t="shared" si="6"/>
        <v/>
      </c>
      <c r="K49" s="19" t="str">
        <f t="shared" si="7"/>
        <v/>
      </c>
      <c r="L49" s="19" t="str">
        <f t="shared" si="8"/>
        <v/>
      </c>
      <c r="M49" s="18" t="str">
        <f>IF(ISTEXT(C49),SignOnSheet!$U$31+1,IF(C49&lt;&gt;"",IFERROR(IF(L49&gt;0,RANK(L49,IF(L$6:L$56&gt;0,L$6:L$56,),1)-COUNTIF(L$6:L$56,"=0"),IF(L49&lt;&gt;"",SignOnSheet!$U$31+1,0)),0),""))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">
      <c r="A50" s="17">
        <f t="shared" si="9"/>
        <v>45</v>
      </c>
      <c r="B50" s="11"/>
      <c r="C50" s="11"/>
      <c r="D50" s="17" t="str">
        <f>IF(B50&lt;&gt;"",IFERROR(VLOOKUP(B50,SignOnSheet!$D$5:$N$27,7,FALSE),"NON_LISTED"),"")</f>
        <v/>
      </c>
      <c r="E50" s="18" t="str">
        <f>IF(B50&lt;&gt;"",IFERROR(VLOOKUP(B50,SignOnSheet!$D$5:$K$27,3,FALSE),"NON_LISTED"),"")</f>
        <v/>
      </c>
      <c r="F50" s="18" t="str">
        <f>IF(B50&lt;&gt;"",IFERROR(VLOOKUP(B50,SignOnSheet!$D$5:$K$27,4,FALSE),"NON_LISTED"),"")</f>
        <v/>
      </c>
      <c r="G50" s="18" t="str">
        <f>IF(B50&lt;&gt;"",IFERROR(VLOOKUP(B50,SignOnSheet!$D$5:$K$27,5,FALSE),"NON_LISTED"),"")</f>
        <v/>
      </c>
      <c r="H50" s="18" t="str">
        <f>IF(B50&lt;&gt;"",IFERROR(VLOOKUP(B50,SignOnSheet!$D$5:$K$27,6,FALSE),"NON_LISTED"),"")</f>
        <v/>
      </c>
      <c r="I50" s="27" t="str">
        <f>IF(B50&lt;&gt;"",IFERROR(VLOOKUP(B50,SignOnSheet!$D$5:$K$27,2,FALSE),"NON_LISTED"),"")</f>
        <v/>
      </c>
      <c r="J50" s="18" t="str">
        <f t="shared" si="6"/>
        <v/>
      </c>
      <c r="K50" s="19" t="str">
        <f t="shared" si="7"/>
        <v/>
      </c>
      <c r="L50" s="19" t="str">
        <f t="shared" si="8"/>
        <v/>
      </c>
      <c r="M50" s="18" t="str">
        <f>IF(ISTEXT(C50),SignOnSheet!$U$31+1,IF(C50&lt;&gt;"",IFERROR(IF(L50&gt;0,RANK(L50,IF(L$6:L$56&gt;0,L$6:L$56,),1)-COUNTIF(L$6:L$56,"=0"),IF(L50&lt;&gt;"",SignOnSheet!$U$31+1,0)),0),""))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">
      <c r="A51" s="17">
        <f t="shared" si="9"/>
        <v>46</v>
      </c>
      <c r="B51" s="11"/>
      <c r="C51" s="11"/>
      <c r="D51" s="17" t="str">
        <f>IF(B51&lt;&gt;"",IFERROR(VLOOKUP(B51,SignOnSheet!$D$5:$N$27,7,FALSE),"NON_LISTED"),"")</f>
        <v/>
      </c>
      <c r="E51" s="18" t="str">
        <f>IF(B51&lt;&gt;"",IFERROR(VLOOKUP(B51,SignOnSheet!$D$5:$K$27,3,FALSE),"NON_LISTED"),"")</f>
        <v/>
      </c>
      <c r="F51" s="18" t="str">
        <f>IF(B51&lt;&gt;"",IFERROR(VLOOKUP(B51,SignOnSheet!$D$5:$K$27,4,FALSE),"NON_LISTED"),"")</f>
        <v/>
      </c>
      <c r="G51" s="18" t="str">
        <f>IF(B51&lt;&gt;"",IFERROR(VLOOKUP(B51,SignOnSheet!$D$5:$K$27,5,FALSE),"NON_LISTED"),"")</f>
        <v/>
      </c>
      <c r="H51" s="18" t="str">
        <f>IF(B51&lt;&gt;"",IFERROR(VLOOKUP(B51,SignOnSheet!$D$5:$K$27,6,FALSE),"NON_LISTED"),"")</f>
        <v/>
      </c>
      <c r="I51" s="27" t="str">
        <f>IF(B51&lt;&gt;"",IFERROR(VLOOKUP(B51,SignOnSheet!$D$5:$K$27,2,FALSE),"NON_LISTED"),"")</f>
        <v/>
      </c>
      <c r="J51" s="18" t="str">
        <f t="shared" si="6"/>
        <v/>
      </c>
      <c r="K51" s="19" t="str">
        <f t="shared" si="7"/>
        <v/>
      </c>
      <c r="L51" s="19" t="str">
        <f t="shared" si="8"/>
        <v/>
      </c>
      <c r="M51" s="18" t="str">
        <f>IF(ISTEXT(C51),SignOnSheet!$U$31+1,IF(C51&lt;&gt;"",IFERROR(IF(L51&gt;0,RANK(L51,IF(L$6:L$56&gt;0,L$6:L$56,),1)-COUNTIF(L$6:L$56,"=0"),IF(L51&lt;&gt;"",SignOnSheet!$U$31+1,0)),0),""))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">
      <c r="A52" s="17">
        <f t="shared" si="9"/>
        <v>47</v>
      </c>
      <c r="B52" s="11"/>
      <c r="C52" s="11"/>
      <c r="D52" s="17" t="str">
        <f>IF(B52&lt;&gt;"",IFERROR(VLOOKUP(B52,SignOnSheet!$D$5:$N$27,7,FALSE),"NON_LISTED"),"")</f>
        <v/>
      </c>
      <c r="E52" s="18" t="str">
        <f>IF(B52&lt;&gt;"",IFERROR(VLOOKUP(B52,SignOnSheet!$D$5:$K$27,3,FALSE),"NON_LISTED"),"")</f>
        <v/>
      </c>
      <c r="F52" s="18" t="str">
        <f>IF(B52&lt;&gt;"",IFERROR(VLOOKUP(B52,SignOnSheet!$D$5:$K$27,4,FALSE),"NON_LISTED"),"")</f>
        <v/>
      </c>
      <c r="G52" s="18" t="str">
        <f>IF(B52&lt;&gt;"",IFERROR(VLOOKUP(B52,SignOnSheet!$D$5:$K$27,5,FALSE),"NON_LISTED"),"")</f>
        <v/>
      </c>
      <c r="H52" s="18" t="str">
        <f>IF(B52&lt;&gt;"",IFERROR(VLOOKUP(B52,SignOnSheet!$D$5:$K$27,6,FALSE),"NON_LISTED"),"")</f>
        <v/>
      </c>
      <c r="I52" s="27" t="str">
        <f>IF(B52&lt;&gt;"",IFERROR(VLOOKUP(B52,SignOnSheet!$D$5:$K$27,2,FALSE),"NON_LISTED"),"")</f>
        <v/>
      </c>
      <c r="J52" s="18" t="str">
        <f t="shared" si="6"/>
        <v/>
      </c>
      <c r="K52" s="19" t="str">
        <f t="shared" si="7"/>
        <v/>
      </c>
      <c r="L52" s="19" t="str">
        <f t="shared" si="8"/>
        <v/>
      </c>
      <c r="M52" s="18" t="str">
        <f>IF(ISTEXT(C52),SignOnSheet!$U$31+1,IF(C52&lt;&gt;"",IFERROR(IF(L52&gt;0,RANK(L52,IF(L$6:L$56&gt;0,L$6:L$56,),1)-COUNTIF(L$6:L$56,"=0"),IF(L52&lt;&gt;"",SignOnSheet!$U$31+1,0)),0),""))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">
      <c r="A53" s="17">
        <f t="shared" si="9"/>
        <v>48</v>
      </c>
      <c r="B53" s="11"/>
      <c r="C53" s="11"/>
      <c r="D53" s="17" t="str">
        <f>IF(B53&lt;&gt;"",IFERROR(VLOOKUP(B53,SignOnSheet!$D$5:$N$27,7,FALSE),"NON_LISTED"),"")</f>
        <v/>
      </c>
      <c r="E53" s="18" t="str">
        <f>IF(B53&lt;&gt;"",IFERROR(VLOOKUP(B53,SignOnSheet!$D$5:$K$27,3,FALSE),"NON_LISTED"),"")</f>
        <v/>
      </c>
      <c r="F53" s="18" t="str">
        <f>IF(B53&lt;&gt;"",IFERROR(VLOOKUP(B53,SignOnSheet!$D$5:$K$27,4,FALSE),"NON_LISTED"),"")</f>
        <v/>
      </c>
      <c r="G53" s="18" t="str">
        <f>IF(B53&lt;&gt;"",IFERROR(VLOOKUP(B53,SignOnSheet!$D$5:$K$27,5,FALSE),"NON_LISTED"),"")</f>
        <v/>
      </c>
      <c r="H53" s="18" t="str">
        <f>IF(B53&lt;&gt;"",IFERROR(VLOOKUP(B53,SignOnSheet!$D$5:$K$27,6,FALSE),"NON_LISTED"),"")</f>
        <v/>
      </c>
      <c r="I53" s="27" t="str">
        <f>IF(B53&lt;&gt;"",IFERROR(VLOOKUP(B53,SignOnSheet!$D$5:$K$27,2,FALSE),"NON_LISTED"),"")</f>
        <v/>
      </c>
      <c r="J53" s="18" t="str">
        <f t="shared" si="6"/>
        <v/>
      </c>
      <c r="K53" s="19" t="str">
        <f t="shared" si="7"/>
        <v/>
      </c>
      <c r="L53" s="19" t="str">
        <f t="shared" si="8"/>
        <v/>
      </c>
      <c r="M53" s="18" t="str">
        <f>IF(ISTEXT(C53),SignOnSheet!$U$31+1,IF(C53&lt;&gt;"",IFERROR(IF(L53&gt;0,RANK(L53,IF(L$6:L$56&gt;0,L$6:L$56,),1)-COUNTIF(L$6:L$56,"=0"),IF(L53&lt;&gt;"",SignOnSheet!$U$31+1,0)),0),""))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">
      <c r="A54" s="17">
        <f t="shared" si="9"/>
        <v>49</v>
      </c>
      <c r="B54" s="11"/>
      <c r="C54" s="11"/>
      <c r="D54" s="17" t="str">
        <f>IF(B54&lt;&gt;"",IFERROR(VLOOKUP(B54,SignOnSheet!$D$5:$N$27,7,FALSE),"NON_LISTED"),"")</f>
        <v/>
      </c>
      <c r="E54" s="18" t="str">
        <f>IF(B54&lt;&gt;"",IFERROR(VLOOKUP(B54,SignOnSheet!$D$5:$K$27,3,FALSE),"NON_LISTED"),"")</f>
        <v/>
      </c>
      <c r="F54" s="18" t="str">
        <f>IF(B54&lt;&gt;"",IFERROR(VLOOKUP(B54,SignOnSheet!$D$5:$K$27,4,FALSE),"NON_LISTED"),"")</f>
        <v/>
      </c>
      <c r="G54" s="18" t="str">
        <f>IF(B54&lt;&gt;"",IFERROR(VLOOKUP(B54,SignOnSheet!$D$5:$K$27,5,FALSE),"NON_LISTED"),"")</f>
        <v/>
      </c>
      <c r="H54" s="18" t="str">
        <f>IF(B54&lt;&gt;"",IFERROR(VLOOKUP(B54,SignOnSheet!$D$5:$K$27,6,FALSE),"NON_LISTED"),"")</f>
        <v/>
      </c>
      <c r="I54" s="27" t="str">
        <f>IF(B54&lt;&gt;"",IFERROR(VLOOKUP(B54,SignOnSheet!$D$5:$K$27,2,FALSE),"NON_LISTED"),"")</f>
        <v/>
      </c>
      <c r="J54" s="18" t="str">
        <f t="shared" si="6"/>
        <v/>
      </c>
      <c r="K54" s="19" t="str">
        <f t="shared" si="7"/>
        <v/>
      </c>
      <c r="L54" s="19" t="str">
        <f t="shared" si="8"/>
        <v/>
      </c>
      <c r="M54" s="18" t="str">
        <f>IF(ISTEXT(C54),SignOnSheet!$U$31+1,IF(C54&lt;&gt;"",IFERROR(IF(L54&gt;0,RANK(L54,IF(L$6:L$56&gt;0,L$6:L$56,),1)-COUNTIF(L$6:L$56,"=0"),IF(L54&lt;&gt;"",SignOnSheet!$U$31+1,0)),0),""))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">
      <c r="A55" s="17">
        <f t="shared" si="9"/>
        <v>50</v>
      </c>
      <c r="B55" s="11"/>
      <c r="C55" s="11"/>
      <c r="D55" s="17" t="str">
        <f>IF(B55&lt;&gt;"",IFERROR(VLOOKUP(B55,SignOnSheet!$D$5:$N$27,7,FALSE),"NON_LISTED"),"")</f>
        <v/>
      </c>
      <c r="E55" s="18" t="str">
        <f>IF(B55&lt;&gt;"",IFERROR(VLOOKUP(B55,SignOnSheet!$D$5:$K$27,3,FALSE),"NON_LISTED"),"")</f>
        <v/>
      </c>
      <c r="F55" s="18" t="str">
        <f>IF(B55&lt;&gt;"",IFERROR(VLOOKUP(B55,SignOnSheet!$D$5:$K$27,4,FALSE),"NON_LISTED"),"")</f>
        <v/>
      </c>
      <c r="G55" s="18" t="str">
        <f>IF(B55&lt;&gt;"",IFERROR(VLOOKUP(B55,SignOnSheet!$D$5:$K$27,5,FALSE),"NON_LISTED"),"")</f>
        <v/>
      </c>
      <c r="H55" s="18" t="str">
        <f>IF(B55&lt;&gt;"",IFERROR(VLOOKUP(B55,SignOnSheet!$D$5:$K$27,6,FALSE),"NON_LISTED"),"")</f>
        <v/>
      </c>
      <c r="I55" s="27" t="str">
        <f>IF(B55&lt;&gt;"",IFERROR(VLOOKUP(B55,SignOnSheet!$D$5:$K$27,2,FALSE),"NON_LISTED"),"")</f>
        <v/>
      </c>
      <c r="J55" s="18" t="str">
        <f t="shared" si="6"/>
        <v/>
      </c>
      <c r="K55" s="19" t="str">
        <f t="shared" si="7"/>
        <v/>
      </c>
      <c r="L55" s="19" t="str">
        <f t="shared" si="8"/>
        <v/>
      </c>
      <c r="M55" s="18" t="str">
        <f>IF(ISTEXT(C55),SignOnSheet!$U$31+1,IF(C55&lt;&gt;"",IFERROR(IF(L55&gt;0,RANK(L55,IF(L$6:L$56&gt;0,L$6:L$56,),1)-COUNTIF(L$6:L$56,"=0"),IF(L55&lt;&gt;"",SignOnSheet!$U$31+1,0)),0),""))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">
      <c r="A56" s="17">
        <f t="shared" si="9"/>
        <v>51</v>
      </c>
      <c r="B56" s="11"/>
      <c r="C56" s="11"/>
      <c r="D56" s="17" t="str">
        <f>IF(B56&lt;&gt;"",IFERROR(VLOOKUP(B56,SignOnSheet!$D$5:$N$27,7,FALSE),"NON_LISTED"),"")</f>
        <v/>
      </c>
      <c r="E56" s="18" t="str">
        <f>IF(B56&lt;&gt;"",IFERROR(VLOOKUP(B56,SignOnSheet!$D$5:$K$27,3,FALSE),"NON_LISTED"),"")</f>
        <v/>
      </c>
      <c r="F56" s="18" t="str">
        <f>IF(B56&lt;&gt;"",IFERROR(VLOOKUP(B56,SignOnSheet!$D$5:$K$27,4,FALSE),"NON_LISTED"),"")</f>
        <v/>
      </c>
      <c r="G56" s="18" t="str">
        <f>IF(B56&lt;&gt;"",IFERROR(VLOOKUP(B56,SignOnSheet!$D$5:$K$27,5,FALSE),"NON_LISTED"),"")</f>
        <v/>
      </c>
      <c r="H56" s="18" t="str">
        <f>IF(B56&lt;&gt;"",IFERROR(VLOOKUP(B56,SignOnSheet!$D$5:$K$27,6,FALSE),"NON_LISTED"),"")</f>
        <v/>
      </c>
      <c r="I56" s="27" t="str">
        <f>IF(B56&lt;&gt;"",IFERROR(VLOOKUP(B56,SignOnSheet!$D$5:$K$27,2,FALSE),"NON_LISTED"),"")</f>
        <v/>
      </c>
      <c r="J56" s="18" t="str">
        <f t="shared" si="6"/>
        <v/>
      </c>
      <c r="K56" s="19" t="str">
        <f t="shared" si="7"/>
        <v/>
      </c>
      <c r="L56" s="19" t="str">
        <f t="shared" si="8"/>
        <v/>
      </c>
      <c r="M56" s="18" t="str">
        <f>IF(ISTEXT(C56),SignOnSheet!$U$31+1,IF(C56&lt;&gt;"",IFERROR(IF(L56&gt;0,RANK(L56,IF(L$6:L$56&gt;0,L$6:L$56,),1)-COUNTIF(L$6:L$56,"=0"),IF(L56&lt;&gt;"",SignOnSheet!$U$31+1,0)),0),""))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conditionalFormatting sqref="B36:B40">
    <cfRule type="duplicateValues" dxfId="30" priority="9"/>
  </conditionalFormatting>
  <conditionalFormatting sqref="B34:B35">
    <cfRule type="duplicateValues" dxfId="29" priority="8"/>
  </conditionalFormatting>
  <conditionalFormatting sqref="C19:C24">
    <cfRule type="duplicateValues" dxfId="28" priority="5"/>
  </conditionalFormatting>
  <conditionalFormatting sqref="B19:B33">
    <cfRule type="duplicateValues" dxfId="27" priority="4"/>
  </conditionalFormatting>
  <conditionalFormatting sqref="C6:C17">
    <cfRule type="duplicateValues" dxfId="26" priority="2"/>
  </conditionalFormatting>
  <conditionalFormatting sqref="B6:B17">
    <cfRule type="duplicateValues" dxfId="25" priority="3"/>
  </conditionalFormatting>
  <conditionalFormatting sqref="B18">
    <cfRule type="duplicateValues" dxfId="24" priority="1"/>
  </conditionalFormatting>
  <pageMargins left="0.70866141732283472" right="0.70866141732283472" top="0.74803149606299213" bottom="0.74803149606299213" header="0.31496062992125984" footer="0.31496062992125984"/>
  <pageSetup scale="67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58"/>
  <sheetViews>
    <sheetView view="pageBreakPreview" topLeftCell="A2" zoomScale="85" zoomScaleSheetLayoutView="85" workbookViewId="0">
      <selection activeCell="AA24" sqref="AA24"/>
    </sheetView>
  </sheetViews>
  <sheetFormatPr defaultColWidth="8.85546875" defaultRowHeight="12.75" x14ac:dyDescent="0.2"/>
  <cols>
    <col min="3" max="3" width="10.42578125" customWidth="1"/>
    <col min="4" max="4" width="35.85546875" customWidth="1"/>
    <col min="5" max="5" width="10.85546875" customWidth="1"/>
    <col min="6" max="7" width="7.140625" customWidth="1"/>
    <col min="8" max="8" width="6" customWidth="1"/>
    <col min="9" max="9" width="1.28515625" customWidth="1"/>
    <col min="11" max="11" width="6" bestFit="1" customWidth="1"/>
    <col min="12" max="12" width="10" customWidth="1"/>
    <col min="13" max="13" width="11" customWidth="1"/>
    <col min="14" max="14" width="8.140625" hidden="1" customWidth="1"/>
    <col min="15" max="15" width="8" customWidth="1"/>
    <col min="16" max="16" width="8.140625" customWidth="1"/>
    <col min="17" max="17" width="3.85546875" customWidth="1"/>
    <col min="18" max="18" width="8.140625" customWidth="1"/>
    <col min="19" max="20" width="8.42578125" customWidth="1"/>
  </cols>
  <sheetData>
    <row r="1" spans="1:25" s="43" customFormat="1" ht="150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75" x14ac:dyDescent="0.25">
      <c r="B2" s="14" t="s">
        <v>25</v>
      </c>
      <c r="C2" s="13">
        <v>9</v>
      </c>
      <c r="F2" s="90"/>
      <c r="G2" s="90"/>
      <c r="H2" s="90"/>
      <c r="I2" s="90"/>
      <c r="J2" s="90"/>
    </row>
    <row r="3" spans="1:25" x14ac:dyDescent="0.2">
      <c r="B3" s="41" t="s">
        <v>280</v>
      </c>
      <c r="C3" s="83">
        <v>-360</v>
      </c>
      <c r="F3" s="90"/>
      <c r="G3" s="90"/>
      <c r="H3" s="90"/>
      <c r="I3" s="90"/>
      <c r="J3" s="18">
        <v>-360</v>
      </c>
    </row>
    <row r="4" spans="1:25" x14ac:dyDescent="0.2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4"/>
      <c r="O4" s="134"/>
      <c r="P4" s="134"/>
      <c r="Q4" s="134"/>
      <c r="R4" s="134"/>
      <c r="S4" s="134"/>
      <c r="T4" s="134"/>
    </row>
    <row r="5" spans="1:25" ht="51" x14ac:dyDescent="0.2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">
      <c r="A6" s="17">
        <v>1</v>
      </c>
      <c r="B6" s="11">
        <v>23</v>
      </c>
      <c r="C6" s="11">
        <v>4335</v>
      </c>
      <c r="D6" s="17" t="str">
        <f>IF(B6&lt;&gt;"",IFERROR(VLOOKUP(B6,SignOnSheet!$D$5:$N$27,7,FALSE),"NON_LISTED"),"")</f>
        <v>Garth Loudon-Robbie Edouard-Betsy</v>
      </c>
      <c r="E6" s="18" t="str">
        <f>IF(B6&lt;&gt;"",IFERROR(VLOOKUP(B6,SignOnSheet!$D$5:$K$27,3,FALSE),"NON_LISTED"),"")</f>
        <v>Hobie 16</v>
      </c>
      <c r="F6" s="18">
        <f>IF(B6&lt;&gt;"",IFERROR(VLOOKUP(B6,SignOnSheet!$D$5:$K$27,4,FALSE),"NON_LISTED"),"")</f>
        <v>1.21</v>
      </c>
      <c r="G6" s="18" t="str">
        <f>IF(B6&lt;&gt;"",IFERROR(VLOOKUP(B6,SignOnSheet!$D$5:$K$27,5,FALSE),"NON_LISTED"),"")</f>
        <v>B</v>
      </c>
      <c r="H6" s="18">
        <f>IF(B6&lt;&gt;"",IFERROR(VLOOKUP(B6,SignOnSheet!$D$5:$K$27,6,FALSE),"NON_LISTED"),"")</f>
        <v>3</v>
      </c>
      <c r="I6" s="39">
        <f>IF(B6&lt;&gt;"",IFERROR(VLOOKUP(B6,SignOnSheet!$D$5:$K$27,2,FALSE),"NON_LISTED"),"")</f>
        <v>0</v>
      </c>
      <c r="J6" s="18">
        <f t="shared" ref="J6:J37" si="0">IFERROR(IF(LEFT(C6,1)&lt;&gt;"D",IFERROR(RIGHT(C6,2)+LEFT(RIGHT(C6,4),2)*60+(C6-RIGHT(C6,4))/10000*3600-IF(G6="B",$J$4,$J$3),""),"" ),"")</f>
        <v>2615</v>
      </c>
      <c r="K6" s="19">
        <f t="shared" ref="K6:K37" si="1">IF(C6&lt;&gt;"",IFERROR(IF(C6&gt;0,RANK(J6,IF(J$6:J$56&gt;0,J$6:J$56,),1)-COUNTIF(J$6:J$56,"=0"),IF(C6="",COUNT(J$6:J$56)+1,0)),0),"")</f>
        <v>1</v>
      </c>
      <c r="L6" s="19">
        <f t="shared" ref="L6:L37" si="2">IFERROR(IF(J6&lt;&gt;"",J6/F6,"")/H6,"")</f>
        <v>720.38567493112953</v>
      </c>
      <c r="M6" s="18">
        <f>IF(ISTEXT(C6),SignOnSheet!$U$31+1,IF(C6&lt;&gt;"",IFERROR(IF(L6&gt;0,RANK(L6,IF(L$6:L$56&gt;0,L$6:L$56,),1)-COUNTIF(L$6:L$56,"=0"),IF(L6&lt;&gt;"",SignOnSheet!$U$31+1,0)),0),""))</f>
        <v>1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">
      <c r="A7" s="17">
        <v>2</v>
      </c>
      <c r="B7" s="11">
        <v>113744</v>
      </c>
      <c r="C7" s="11">
        <v>4542</v>
      </c>
      <c r="D7" s="17" t="str">
        <f>IF(B7&lt;&gt;"",IFERROR(VLOOKUP(B7,SignOnSheet!$D$5:$N$27,7,FALSE),"NON_LISTED"),"")</f>
        <v>Grahame Southwick-Sharon Rayner</v>
      </c>
      <c r="E7" s="18" t="str">
        <f>IF(B7&lt;&gt;"",IFERROR(VLOOKUP(B7,SignOnSheet!$D$5:$K$27,3,FALSE),"NON_LISTED"),"")</f>
        <v>Hobie 16</v>
      </c>
      <c r="F7" s="18">
        <f>IF(B7&lt;&gt;"",IFERROR(VLOOKUP(B7,SignOnSheet!$D$5:$K$27,4,FALSE),"NON_LISTED"),"")</f>
        <v>1.21</v>
      </c>
      <c r="G7" s="18" t="str">
        <f>IF(B7&lt;&gt;"",IFERROR(VLOOKUP(B7,SignOnSheet!$D$5:$K$27,5,FALSE),"NON_LISTED"),"")</f>
        <v>B</v>
      </c>
      <c r="H7" s="18">
        <f>IF(B7&lt;&gt;"",IFERROR(VLOOKUP(B7,SignOnSheet!$D$5:$K$27,6,FALSE),"NON_LISTED"),"")</f>
        <v>3</v>
      </c>
      <c r="I7" s="39">
        <f>IF(B7&lt;&gt;"",IFERROR(VLOOKUP(B7,SignOnSheet!$D$5:$K$27,2,FALSE),"NON_LISTED"),"")</f>
        <v>0</v>
      </c>
      <c r="J7" s="18">
        <f t="shared" si="0"/>
        <v>2742</v>
      </c>
      <c r="K7" s="19">
        <f t="shared" si="1"/>
        <v>2</v>
      </c>
      <c r="L7" s="19">
        <f t="shared" si="2"/>
        <v>755.37190082644622</v>
      </c>
      <c r="M7" s="18">
        <f>IF(ISTEXT(C7),SignOnSheet!$U$31+1,IF(C7&lt;&gt;"",IFERROR(IF(L7&gt;0,RANK(L7,IF(L$6:L$56&gt;0,L$6:L$56,),1)-COUNTIF(L$6:L$56,"=0"),IF(L7&lt;&gt;"",SignOnSheet!$U$31+1,0)),0),""))</f>
        <v>2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">
      <c r="A8" s="17">
        <f t="shared" ref="A8:A39" si="3">A7+1</f>
        <v>3</v>
      </c>
      <c r="B8" s="11">
        <v>91082</v>
      </c>
      <c r="C8" s="11">
        <v>4602</v>
      </c>
      <c r="D8" s="17" t="str">
        <f>IF(B8&lt;&gt;"",IFERROR(VLOOKUP(B8,SignOnSheet!$D$5:$N$27,7,FALSE),"NON_LISTED"),"")</f>
        <v>David Scott-Suzanne Morton</v>
      </c>
      <c r="E8" s="18" t="str">
        <f>IF(B8&lt;&gt;"",IFERROR(VLOOKUP(B8,SignOnSheet!$D$5:$K$27,3,FALSE),"NON_LISTED"),"")</f>
        <v>Hobie 16</v>
      </c>
      <c r="F8" s="18">
        <f>IF(B8&lt;&gt;"",IFERROR(VLOOKUP(B8,SignOnSheet!$D$5:$K$27,4,FALSE),"NON_LISTED"),"")</f>
        <v>1.21</v>
      </c>
      <c r="G8" s="18" t="str">
        <f>IF(B8&lt;&gt;"",IFERROR(VLOOKUP(B8,SignOnSheet!$D$5:$K$27,5,FALSE),"NON_LISTED"),"")</f>
        <v>B</v>
      </c>
      <c r="H8" s="18">
        <f>IF(B8&lt;&gt;"",IFERROR(VLOOKUP(B8,SignOnSheet!$D$5:$K$27,6,FALSE),"NON_LISTED"),"")</f>
        <v>3</v>
      </c>
      <c r="I8" s="39">
        <f>IF(B8&lt;&gt;"",IFERROR(VLOOKUP(B8,SignOnSheet!$D$5:$K$27,2,FALSE),"NON_LISTED"),"")</f>
        <v>0</v>
      </c>
      <c r="J8" s="18">
        <f t="shared" si="0"/>
        <v>2762</v>
      </c>
      <c r="K8" s="19">
        <f t="shared" si="1"/>
        <v>3</v>
      </c>
      <c r="L8" s="19">
        <f t="shared" si="2"/>
        <v>760.88154269972449</v>
      </c>
      <c r="M8" s="18">
        <f>IF(ISTEXT(C8),SignOnSheet!$U$31+1,IF(C8&lt;&gt;"",IFERROR(IF(L8&gt;0,RANK(L8,IF(L$6:L$56&gt;0,L$6:L$56,),1)-COUNTIF(L$6:L$56,"=0"),IF(L8&lt;&gt;"",SignOnSheet!$U$31+1,0)),0),""))</f>
        <v>3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">
      <c r="A9" s="17">
        <f t="shared" si="3"/>
        <v>4</v>
      </c>
      <c r="B9" s="11">
        <v>114146</v>
      </c>
      <c r="C9" s="11">
        <v>4610</v>
      </c>
      <c r="D9" s="17" t="str">
        <f>IF(B9&lt;&gt;"",IFERROR(VLOOKUP(B9,SignOnSheet!$D$5:$N$27,7,FALSE),"NON_LISTED"),"")</f>
        <v>Andrew Boyd-Kim Troll</v>
      </c>
      <c r="E9" s="18" t="str">
        <f>IF(B9&lt;&gt;"",IFERROR(VLOOKUP(B9,SignOnSheet!$D$5:$K$27,3,FALSE),"NON_LISTED"),"")</f>
        <v>Hobie 16</v>
      </c>
      <c r="F9" s="18">
        <f>IF(B9&lt;&gt;"",IFERROR(VLOOKUP(B9,SignOnSheet!$D$5:$K$27,4,FALSE),"NON_LISTED"),"")</f>
        <v>1.21</v>
      </c>
      <c r="G9" s="18" t="str">
        <f>IF(B9&lt;&gt;"",IFERROR(VLOOKUP(B9,SignOnSheet!$D$5:$K$27,5,FALSE),"NON_LISTED"),"")</f>
        <v>B</v>
      </c>
      <c r="H9" s="18">
        <f>IF(B9&lt;&gt;"",IFERROR(VLOOKUP(B9,SignOnSheet!$D$5:$K$27,6,FALSE),"NON_LISTED"),"")</f>
        <v>3</v>
      </c>
      <c r="I9" s="39">
        <f>IF(B9&lt;&gt;"",IFERROR(VLOOKUP(B9,SignOnSheet!$D$5:$K$27,2,FALSE),"NON_LISTED"),"")</f>
        <v>0</v>
      </c>
      <c r="J9" s="18">
        <f t="shared" si="0"/>
        <v>2770</v>
      </c>
      <c r="K9" s="19">
        <f t="shared" si="1"/>
        <v>4</v>
      </c>
      <c r="L9" s="19">
        <f t="shared" si="2"/>
        <v>763.08539944903578</v>
      </c>
      <c r="M9" s="18">
        <f>IF(ISTEXT(C9),SignOnSheet!$U$31+1,IF(C9&lt;&gt;"",IFERROR(IF(L9&gt;0,RANK(L9,IF(L$6:L$56&gt;0,L$6:L$56,),1)-COUNTIF(L$6:L$56,"=0"),IF(L9&lt;&gt;"",SignOnSheet!$U$31+1,0)),0),""))</f>
        <v>4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">
      <c r="A10" s="17">
        <f t="shared" si="3"/>
        <v>5</v>
      </c>
      <c r="B10" s="11">
        <v>112480</v>
      </c>
      <c r="C10" s="11">
        <v>4629</v>
      </c>
      <c r="D10" s="17" t="str">
        <f>IF(B10&lt;&gt;"",IFERROR(VLOOKUP(B10,SignOnSheet!$D$5:$N$27,7,FALSE),"NON_LISTED"),"")</f>
        <v>Craig Wood-Carrie Wood</v>
      </c>
      <c r="E10" s="18" t="str">
        <f>IF(B10&lt;&gt;"",IFERROR(VLOOKUP(B10,SignOnSheet!$D$5:$K$27,3,FALSE),"NON_LISTED"),"")</f>
        <v>Hobie 16</v>
      </c>
      <c r="F10" s="18">
        <f>IF(B10&lt;&gt;"",IFERROR(VLOOKUP(B10,SignOnSheet!$D$5:$K$27,4,FALSE),"NON_LISTED"),"")</f>
        <v>1.21</v>
      </c>
      <c r="G10" s="18" t="str">
        <f>IF(B10&lt;&gt;"",IFERROR(VLOOKUP(B10,SignOnSheet!$D$5:$K$27,5,FALSE),"NON_LISTED"),"")</f>
        <v>B</v>
      </c>
      <c r="H10" s="18">
        <f>IF(B10&lt;&gt;"",IFERROR(VLOOKUP(B10,SignOnSheet!$D$5:$K$27,6,FALSE),"NON_LISTED"),"")</f>
        <v>3</v>
      </c>
      <c r="I10" s="39">
        <f>IF(B10&lt;&gt;"",IFERROR(VLOOKUP(B10,SignOnSheet!$D$5:$K$27,2,FALSE),"NON_LISTED"),"")</f>
        <v>0</v>
      </c>
      <c r="J10" s="18">
        <f t="shared" si="0"/>
        <v>2789</v>
      </c>
      <c r="K10" s="19">
        <f t="shared" si="1"/>
        <v>5</v>
      </c>
      <c r="L10" s="19">
        <f t="shared" si="2"/>
        <v>768.31955922865018</v>
      </c>
      <c r="M10" s="18">
        <f>IF(ISTEXT(C10),SignOnSheet!$U$31+1,IF(C10&lt;&gt;"",IFERROR(IF(L10&gt;0,RANK(L10,IF(L$6:L$56&gt;0,L$6:L$56,),1)-COUNTIF(L$6:L$56,"=0"),IF(L10&lt;&gt;"",SignOnSheet!$U$31+1,0)),0),""))</f>
        <v>5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">
      <c r="A11" s="17">
        <f t="shared" si="3"/>
        <v>6</v>
      </c>
      <c r="B11" s="11">
        <v>115080</v>
      </c>
      <c r="C11" s="11">
        <v>4717</v>
      </c>
      <c r="D11" s="17" t="str">
        <f>IF(B11&lt;&gt;"",IFERROR(VLOOKUP(B11,SignOnSheet!$D$5:$N$27,7,FALSE),"NON_LISTED"),"")</f>
        <v>Clementine James-Laura Kelly</v>
      </c>
      <c r="E11" s="18" t="str">
        <f>IF(B11&lt;&gt;"",IFERROR(VLOOKUP(B11,SignOnSheet!$D$5:$K$27,3,FALSE),"NON_LISTED"),"")</f>
        <v>Hobie 16</v>
      </c>
      <c r="F11" s="18">
        <f>IF(B11&lt;&gt;"",IFERROR(VLOOKUP(B11,SignOnSheet!$D$5:$K$27,4,FALSE),"NON_LISTED"),"")</f>
        <v>1.21</v>
      </c>
      <c r="G11" s="18" t="str">
        <f>IF(B11&lt;&gt;"",IFERROR(VLOOKUP(B11,SignOnSheet!$D$5:$K$27,5,FALSE),"NON_LISTED"),"")</f>
        <v>B</v>
      </c>
      <c r="H11" s="18">
        <f>IF(B11&lt;&gt;"",IFERROR(VLOOKUP(B11,SignOnSheet!$D$5:$K$27,6,FALSE),"NON_LISTED"),"")</f>
        <v>3</v>
      </c>
      <c r="I11" s="39">
        <f>IF(B11&lt;&gt;"",IFERROR(VLOOKUP(B11,SignOnSheet!$D$5:$K$27,2,FALSE),"NON_LISTED"),"")</f>
        <v>0</v>
      </c>
      <c r="J11" s="18">
        <f t="shared" si="0"/>
        <v>2837</v>
      </c>
      <c r="K11" s="19">
        <f t="shared" si="1"/>
        <v>6</v>
      </c>
      <c r="L11" s="19">
        <f t="shared" si="2"/>
        <v>781.542699724518</v>
      </c>
      <c r="M11" s="18">
        <f>IF(ISTEXT(C11),SignOnSheet!$U$31+1,IF(C11&lt;&gt;"",IFERROR(IF(L11&gt;0,RANK(L11,IF(L$6:L$56&gt;0,L$6:L$56,),1)-COUNTIF(L$6:L$56,"=0"),IF(L11&lt;&gt;"",SignOnSheet!$U$31+1,0)),0),""))</f>
        <v>6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">
      <c r="A12" s="17">
        <f t="shared" si="3"/>
        <v>7</v>
      </c>
      <c r="B12" s="11">
        <v>112647</v>
      </c>
      <c r="C12" s="11">
        <v>4809</v>
      </c>
      <c r="D12" s="17" t="str">
        <f>IF(B12&lt;&gt;"",IFERROR(VLOOKUP(B12,SignOnSheet!$D$5:$N$27,7,FALSE),"NON_LISTED"),"")</f>
        <v>John van der Vyver-Sam van der Vyver</v>
      </c>
      <c r="E12" s="18" t="str">
        <f>IF(B12&lt;&gt;"",IFERROR(VLOOKUP(B12,SignOnSheet!$D$5:$K$27,3,FALSE),"NON_LISTED"),"")</f>
        <v>Hobie 16</v>
      </c>
      <c r="F12" s="18">
        <f>IF(B12&lt;&gt;"",IFERROR(VLOOKUP(B12,SignOnSheet!$D$5:$K$27,4,FALSE),"NON_LISTED"),"")</f>
        <v>1.21</v>
      </c>
      <c r="G12" s="18" t="str">
        <f>IF(B12&lt;&gt;"",IFERROR(VLOOKUP(B12,SignOnSheet!$D$5:$K$27,5,FALSE),"NON_LISTED"),"")</f>
        <v>B</v>
      </c>
      <c r="H12" s="18">
        <f>IF(B12&lt;&gt;"",IFERROR(VLOOKUP(B12,SignOnSheet!$D$5:$K$27,6,FALSE),"NON_LISTED"),"")</f>
        <v>3</v>
      </c>
      <c r="I12" s="39">
        <f>IF(B12&lt;&gt;"",IFERROR(VLOOKUP(B12,SignOnSheet!$D$5:$K$27,2,FALSE),"NON_LISTED"),"")</f>
        <v>0</v>
      </c>
      <c r="J12" s="18">
        <f t="shared" si="0"/>
        <v>2889</v>
      </c>
      <c r="K12" s="19">
        <f t="shared" si="1"/>
        <v>7</v>
      </c>
      <c r="L12" s="19">
        <f t="shared" si="2"/>
        <v>795.86776859504141</v>
      </c>
      <c r="M12" s="18">
        <f>IF(ISTEXT(C12),SignOnSheet!$U$31+1,IF(C12&lt;&gt;"",IFERROR(IF(L12&gt;0,RANK(L12,IF(L$6:L$56&gt;0,L$6:L$56,),1)-COUNTIF(L$6:L$56,"=0"),IF(L12&lt;&gt;"",SignOnSheet!$U$31+1,0)),0),""))</f>
        <v>7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">
      <c r="A13" s="17">
        <f t="shared" si="3"/>
        <v>8</v>
      </c>
      <c r="B13" s="11">
        <v>115106</v>
      </c>
      <c r="C13" s="11">
        <v>4817</v>
      </c>
      <c r="D13" s="17" t="str">
        <f>IF(B13&lt;&gt;"",IFERROR(VLOOKUP(B13,SignOnSheet!$D$5:$N$27,7,FALSE),"NON_LISTED"),"")</f>
        <v>Robert Fine-Stephanie Goodyer</v>
      </c>
      <c r="E13" s="18" t="str">
        <f>IF(B13&lt;&gt;"",IFERROR(VLOOKUP(B13,SignOnSheet!$D$5:$K$27,3,FALSE),"NON_LISTED"),"")</f>
        <v>Hobie 16</v>
      </c>
      <c r="F13" s="18">
        <f>IF(B13&lt;&gt;"",IFERROR(VLOOKUP(B13,SignOnSheet!$D$5:$K$27,4,FALSE),"NON_LISTED"),"")</f>
        <v>1.21</v>
      </c>
      <c r="G13" s="18" t="str">
        <f>IF(B13&lt;&gt;"",IFERROR(VLOOKUP(B13,SignOnSheet!$D$5:$K$27,5,FALSE),"NON_LISTED"),"")</f>
        <v>B</v>
      </c>
      <c r="H13" s="18">
        <f>IF(B13&lt;&gt;"",IFERROR(VLOOKUP(B13,SignOnSheet!$D$5:$K$27,6,FALSE),"NON_LISTED"),"")</f>
        <v>3</v>
      </c>
      <c r="I13" s="39">
        <f>IF(B13&lt;&gt;"",IFERROR(VLOOKUP(B13,SignOnSheet!$D$5:$K$27,2,FALSE),"NON_LISTED"),"")</f>
        <v>0</v>
      </c>
      <c r="J13" s="18">
        <f t="shared" si="0"/>
        <v>2897</v>
      </c>
      <c r="K13" s="19">
        <f t="shared" si="1"/>
        <v>8</v>
      </c>
      <c r="L13" s="19">
        <f t="shared" si="2"/>
        <v>798.07162534435258</v>
      </c>
      <c r="M13" s="18">
        <f>IF(ISTEXT(C13),SignOnSheet!$U$31+1,IF(C13&lt;&gt;"",IFERROR(IF(L13&gt;0,RANK(L13,IF(L$6:L$56&gt;0,L$6:L$56,),1)-COUNTIF(L$6:L$56,"=0"),IF(L13&lt;&gt;"",SignOnSheet!$U$31+1,0)),0),""))</f>
        <v>8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">
      <c r="A14" s="17">
        <f t="shared" si="3"/>
        <v>9</v>
      </c>
      <c r="B14" s="11">
        <v>108961</v>
      </c>
      <c r="C14" s="11">
        <v>4952</v>
      </c>
      <c r="D14" s="17" t="str">
        <f>IF(B14&lt;&gt;"",IFERROR(VLOOKUP(B14,SignOnSheet!$D$5:$N$27,7,FALSE),"NON_LISTED"),"")</f>
        <v>Sarah Scott-Justin Hoon</v>
      </c>
      <c r="E14" s="18" t="str">
        <f>IF(B14&lt;&gt;"",IFERROR(VLOOKUP(B14,SignOnSheet!$D$5:$K$27,3,FALSE),"NON_LISTED"),"")</f>
        <v>Hobie 16</v>
      </c>
      <c r="F14" s="18">
        <f>IF(B14&lt;&gt;"",IFERROR(VLOOKUP(B14,SignOnSheet!$D$5:$K$27,4,FALSE),"NON_LISTED"),"")</f>
        <v>1.21</v>
      </c>
      <c r="G14" s="18" t="str">
        <f>IF(B14&lt;&gt;"",IFERROR(VLOOKUP(B14,SignOnSheet!$D$5:$K$27,5,FALSE),"NON_LISTED"),"")</f>
        <v>B</v>
      </c>
      <c r="H14" s="18">
        <f>IF(B14&lt;&gt;"",IFERROR(VLOOKUP(B14,SignOnSheet!$D$5:$K$27,6,FALSE),"NON_LISTED"),"")</f>
        <v>3</v>
      </c>
      <c r="I14" s="39">
        <f>IF(B14&lt;&gt;"",IFERROR(VLOOKUP(B14,SignOnSheet!$D$5:$K$27,2,FALSE),"NON_LISTED"),"")</f>
        <v>0</v>
      </c>
      <c r="J14" s="18">
        <f t="shared" si="0"/>
        <v>2992</v>
      </c>
      <c r="K14" s="19">
        <f t="shared" si="1"/>
        <v>9</v>
      </c>
      <c r="L14" s="19">
        <f t="shared" si="2"/>
        <v>824.24242424242436</v>
      </c>
      <c r="M14" s="18">
        <f>IF(ISTEXT(C14),SignOnSheet!$U$31+1,IF(C14&lt;&gt;"",IFERROR(IF(L14&gt;0,RANK(L14,IF(L$6:L$56&gt;0,L$6:L$56,),1)-COUNTIF(L$6:L$56,"=0"),IF(L14&lt;&gt;"",SignOnSheet!$U$31+1,0)),0),""))</f>
        <v>9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">
      <c r="A15" s="17">
        <f t="shared" si="3"/>
        <v>10</v>
      </c>
      <c r="B15" s="11">
        <v>115081</v>
      </c>
      <c r="C15" s="11">
        <v>5042</v>
      </c>
      <c r="D15" s="17" t="str">
        <f>IF(B15&lt;&gt;"",IFERROR(VLOOKUP(B15,SignOnSheet!$D$5:$N$27,7,FALSE),"NON_LISTED"),"")</f>
        <v>Joe Bilstein-Chiara Cei</v>
      </c>
      <c r="E15" s="18" t="str">
        <f>IF(B15&lt;&gt;"",IFERROR(VLOOKUP(B15,SignOnSheet!$D$5:$K$27,3,FALSE),"NON_LISTED"),"")</f>
        <v>Hobie 16</v>
      </c>
      <c r="F15" s="18">
        <f>IF(B15&lt;&gt;"",IFERROR(VLOOKUP(B15,SignOnSheet!$D$5:$K$27,4,FALSE),"NON_LISTED"),"")</f>
        <v>1.21</v>
      </c>
      <c r="G15" s="18" t="str">
        <f>IF(B15&lt;&gt;"",IFERROR(VLOOKUP(B15,SignOnSheet!$D$5:$K$27,5,FALSE),"NON_LISTED"),"")</f>
        <v>B</v>
      </c>
      <c r="H15" s="18">
        <f>IF(B15&lt;&gt;"",IFERROR(VLOOKUP(B15,SignOnSheet!$D$5:$K$27,6,FALSE),"NON_LISTED"),"")</f>
        <v>3</v>
      </c>
      <c r="I15" s="39">
        <f>IF(B15&lt;&gt;"",IFERROR(VLOOKUP(B15,SignOnSheet!$D$5:$K$27,2,FALSE),"NON_LISTED"),"")</f>
        <v>0</v>
      </c>
      <c r="J15" s="18">
        <f t="shared" si="0"/>
        <v>3042</v>
      </c>
      <c r="K15" s="19">
        <f t="shared" si="1"/>
        <v>10</v>
      </c>
      <c r="L15" s="19">
        <f t="shared" si="2"/>
        <v>838.01652892561981</v>
      </c>
      <c r="M15" s="18">
        <f>IF(ISTEXT(C15),SignOnSheet!$U$31+1,IF(C15&lt;&gt;"",IFERROR(IF(L15&gt;0,RANK(L15,IF(L$6:L$56&gt;0,L$6:L$56,),1)-COUNTIF(L$6:L$56,"=0"),IF(L15&lt;&gt;"",SignOnSheet!$U$31+1,0)),0),""))</f>
        <v>10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">
      <c r="A16" s="17">
        <f t="shared" si="3"/>
        <v>11</v>
      </c>
      <c r="B16" s="11">
        <v>112483</v>
      </c>
      <c r="C16" s="11">
        <v>5446</v>
      </c>
      <c r="D16" s="17" t="str">
        <f>IF(B16&lt;&gt;"",IFERROR(VLOOKUP(B16,SignOnSheet!$D$5:$N$27,7,FALSE),"NON_LISTED"),"")</f>
        <v>Tom Allen-Christina Balarin</v>
      </c>
      <c r="E16" s="18" t="str">
        <f>IF(B16&lt;&gt;"",IFERROR(VLOOKUP(B16,SignOnSheet!$D$5:$K$27,3,FALSE),"NON_LISTED"),"")</f>
        <v>Hobie 16</v>
      </c>
      <c r="F16" s="18">
        <f>IF(B16&lt;&gt;"",IFERROR(VLOOKUP(B16,SignOnSheet!$D$5:$K$27,4,FALSE),"NON_LISTED"),"")</f>
        <v>1.21</v>
      </c>
      <c r="G16" s="18" t="str">
        <f>IF(B16&lt;&gt;"",IFERROR(VLOOKUP(B16,SignOnSheet!$D$5:$K$27,5,FALSE),"NON_LISTED"),"")</f>
        <v>B</v>
      </c>
      <c r="H16" s="18">
        <f>IF(B16&lt;&gt;"",IFERROR(VLOOKUP(B16,SignOnSheet!$D$5:$K$27,6,FALSE),"NON_LISTED"),"")</f>
        <v>3</v>
      </c>
      <c r="I16" s="39">
        <f>IF(B16&lt;&gt;"",IFERROR(VLOOKUP(B16,SignOnSheet!$D$5:$K$27,2,FALSE),"NON_LISTED"),"")</f>
        <v>0</v>
      </c>
      <c r="J16" s="18">
        <f t="shared" si="0"/>
        <v>3286</v>
      </c>
      <c r="K16" s="19">
        <f t="shared" si="1"/>
        <v>11</v>
      </c>
      <c r="L16" s="19">
        <f t="shared" si="2"/>
        <v>905.2341597796144</v>
      </c>
      <c r="M16" s="18">
        <f>IF(ISTEXT(C16),SignOnSheet!$U$31+1,IF(C16&lt;&gt;"",IFERROR(IF(L16&gt;0,RANK(L16,IF(L$6:L$56&gt;0,L$6:L$56,),1)-COUNTIF(L$6:L$56,"=0"),IF(L16&lt;&gt;"",SignOnSheet!$U$31+1,0)),0),""))</f>
        <v>11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">
      <c r="A17" s="17">
        <f t="shared" si="3"/>
        <v>12</v>
      </c>
      <c r="B17" s="11">
        <v>91070</v>
      </c>
      <c r="C17" s="11">
        <v>5505</v>
      </c>
      <c r="D17" s="17" t="str">
        <f>IF(B17&lt;&gt;"",IFERROR(VLOOKUP(B17,SignOnSheet!$D$5:$N$27,7,FALSE),"NON_LISTED"),"")</f>
        <v>Michael Winklmaier-Tanguy Garot</v>
      </c>
      <c r="E17" s="18" t="str">
        <f>IF(B17&lt;&gt;"",IFERROR(VLOOKUP(B17,SignOnSheet!$D$5:$K$27,3,FALSE),"NON_LISTED"),"")</f>
        <v>Hobie 16</v>
      </c>
      <c r="F17" s="18">
        <f>IF(B17&lt;&gt;"",IFERROR(VLOOKUP(B17,SignOnSheet!$D$5:$K$27,4,FALSE),"NON_LISTED"),"")</f>
        <v>1.21</v>
      </c>
      <c r="G17" s="18" t="str">
        <f>IF(B17&lt;&gt;"",IFERROR(VLOOKUP(B17,SignOnSheet!$D$5:$K$27,5,FALSE),"NON_LISTED"),"")</f>
        <v>B</v>
      </c>
      <c r="H17" s="18">
        <f>IF(B17&lt;&gt;"",IFERROR(VLOOKUP(B17,SignOnSheet!$D$5:$K$27,6,FALSE),"NON_LISTED"),"")</f>
        <v>3</v>
      </c>
      <c r="I17" s="39">
        <f>IF(B17&lt;&gt;"",IFERROR(VLOOKUP(B17,SignOnSheet!$D$5:$K$27,2,FALSE),"NON_LISTED"),"")</f>
        <v>0</v>
      </c>
      <c r="J17" s="18">
        <f t="shared" si="0"/>
        <v>3305</v>
      </c>
      <c r="K17" s="19">
        <f t="shared" si="1"/>
        <v>12</v>
      </c>
      <c r="L17" s="19">
        <f t="shared" si="2"/>
        <v>910.46831955922869</v>
      </c>
      <c r="M17" s="18">
        <f>IF(ISTEXT(C17),SignOnSheet!$U$31+1,IF(C17&lt;&gt;"",IFERROR(IF(L17&gt;0,RANK(L17,IF(L$6:L$56&gt;0,L$6:L$56,),1)-COUNTIF(L$6:L$56,"=0"),IF(L17&lt;&gt;"",SignOnSheet!$U$31+1,0)),0),""))</f>
        <v>12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">
      <c r="A18" s="17">
        <f t="shared" si="3"/>
        <v>13</v>
      </c>
      <c r="B18" s="35">
        <v>112607</v>
      </c>
      <c r="C18" s="35">
        <v>5617</v>
      </c>
      <c r="D18" s="17" t="str">
        <f>IF(B18&lt;&gt;"",IFERROR(VLOOKUP(B18,SignOnSheet!$D$5:$N$27,7,FALSE),"NON_LISTED"),"")</f>
        <v>Nassor Alamki-Machano Mussa</v>
      </c>
      <c r="E18" s="18" t="str">
        <f>IF(B18&lt;&gt;"",IFERROR(VLOOKUP(B18,SignOnSheet!$D$5:$K$27,3,FALSE),"NON_LISTED"),"")</f>
        <v>Hobie 16</v>
      </c>
      <c r="F18" s="18">
        <f>IF(B18&lt;&gt;"",IFERROR(VLOOKUP(B18,SignOnSheet!$D$5:$K$27,4,FALSE),"NON_LISTED"),"")</f>
        <v>1.21</v>
      </c>
      <c r="G18" s="18" t="str">
        <f>IF(B18&lt;&gt;"",IFERROR(VLOOKUP(B18,SignOnSheet!$D$5:$K$27,5,FALSE),"NON_LISTED"),"")</f>
        <v>B</v>
      </c>
      <c r="H18" s="18">
        <f>IF(B18&lt;&gt;"",IFERROR(VLOOKUP(B18,SignOnSheet!$D$5:$K$27,6,FALSE),"NON_LISTED"),"")</f>
        <v>3</v>
      </c>
      <c r="I18" s="39">
        <f>IF(B18&lt;&gt;"",IFERROR(VLOOKUP(B18,SignOnSheet!$D$5:$K$27,2,FALSE),"NON_LISTED"),"")</f>
        <v>0</v>
      </c>
      <c r="J18" s="18">
        <f t="shared" si="0"/>
        <v>3377</v>
      </c>
      <c r="K18" s="19">
        <f t="shared" si="1"/>
        <v>13</v>
      </c>
      <c r="L18" s="19">
        <f t="shared" si="2"/>
        <v>930.30303030303037</v>
      </c>
      <c r="M18" s="18">
        <f>IF(ISTEXT(C18),SignOnSheet!$U$31+1,IF(C18&lt;&gt;"",IFERROR(IF(L18&gt;0,RANK(L18,IF(L$6:L$56&gt;0,L$6:L$56,),1)-COUNTIF(L$6:L$56,"=0"),IF(L18&lt;&gt;"",SignOnSheet!$U$31+1,0)),0),""))</f>
        <v>13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">
      <c r="A19" s="17">
        <f t="shared" si="3"/>
        <v>14</v>
      </c>
      <c r="B19" s="11"/>
      <c r="C19" s="11"/>
      <c r="D19" s="17" t="str">
        <f>IF(B19&lt;&gt;"",IFERROR(VLOOKUP(B19,SignOnSheet!$D$5:$N$27,7,FALSE),"NON_LISTED"),"")</f>
        <v/>
      </c>
      <c r="E19" s="18" t="str">
        <f>IF(B19&lt;&gt;"",IFERROR(VLOOKUP(B19,SignOnSheet!$D$5:$K$27,3,FALSE),"NON_LISTED"),"")</f>
        <v/>
      </c>
      <c r="F19" s="18" t="str">
        <f>IF(B19&lt;&gt;"",IFERROR(VLOOKUP(B19,SignOnSheet!$D$5:$K$27,4,FALSE),"NON_LISTED"),"")</f>
        <v/>
      </c>
      <c r="G19" s="18" t="str">
        <f>IF(B19&lt;&gt;"",IFERROR(VLOOKUP(B19,SignOnSheet!$D$5:$K$27,5,FALSE),"NON_LISTED"),"")</f>
        <v/>
      </c>
      <c r="H19" s="18" t="str">
        <f>IF(B19&lt;&gt;"",IFERROR(VLOOKUP(B19,SignOnSheet!$D$5:$K$27,6,FALSE),"NON_LISTED"),"")</f>
        <v/>
      </c>
      <c r="I19" s="39" t="str">
        <f>IF(B19&lt;&gt;"",IFERROR(VLOOKUP(B19,SignOnSheet!$D$5:$K$27,2,FALSE),"NON_LISTED"),"")</f>
        <v/>
      </c>
      <c r="J19" s="18" t="str">
        <f t="shared" si="0"/>
        <v/>
      </c>
      <c r="K19" s="19" t="str">
        <f t="shared" si="1"/>
        <v/>
      </c>
      <c r="L19" s="19" t="str">
        <f t="shared" si="2"/>
        <v/>
      </c>
      <c r="M19" s="18" t="str">
        <f>IF(ISTEXT(C19),SignOnSheet!$U$31+1,IF(C19&lt;&gt;"",IFERROR(IF(L19&gt;0,RANK(L19,IF(L$6:L$56&gt;0,L$6:L$56,),1)-COUNTIF(L$6:L$56,"=0"),IF(L19&lt;&gt;"",SignOnSheet!$U$31+1,0)),0),""))</f>
        <v/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">
      <c r="A20" s="17">
        <f t="shared" si="3"/>
        <v>15</v>
      </c>
      <c r="B20" s="11"/>
      <c r="C20" s="11"/>
      <c r="D20" s="17" t="str">
        <f>IF(B20&lt;&gt;"",IFERROR(VLOOKUP(B20,SignOnSheet!$D$5:$N$27,7,FALSE),"NON_LISTED"),"")</f>
        <v/>
      </c>
      <c r="E20" s="18" t="str">
        <f>IF(B20&lt;&gt;"",IFERROR(VLOOKUP(B20,SignOnSheet!$D$5:$K$27,3,FALSE),"NON_LISTED"),"")</f>
        <v/>
      </c>
      <c r="F20" s="18" t="str">
        <f>IF(B20&lt;&gt;"",IFERROR(VLOOKUP(B20,SignOnSheet!$D$5:$K$27,4,FALSE),"NON_LISTED"),"")</f>
        <v/>
      </c>
      <c r="G20" s="18" t="str">
        <f>IF(B20&lt;&gt;"",IFERROR(VLOOKUP(B20,SignOnSheet!$D$5:$K$27,5,FALSE),"NON_LISTED"),"")</f>
        <v/>
      </c>
      <c r="H20" s="18" t="str">
        <f>IF(B20&lt;&gt;"",IFERROR(VLOOKUP(B20,SignOnSheet!$D$5:$K$27,6,FALSE),"NON_LISTED"),"")</f>
        <v/>
      </c>
      <c r="I20" s="39" t="str">
        <f>IF(B20&lt;&gt;"",IFERROR(VLOOKUP(B20,SignOnSheet!$D$5:$K$27,2,FALSE),"NON_LISTED"),"")</f>
        <v/>
      </c>
      <c r="J20" s="18" t="str">
        <f t="shared" si="0"/>
        <v/>
      </c>
      <c r="K20" s="19" t="str">
        <f t="shared" si="1"/>
        <v/>
      </c>
      <c r="L20" s="19" t="str">
        <f t="shared" si="2"/>
        <v/>
      </c>
      <c r="M20" s="18" t="str">
        <f>IF(ISTEXT(C20),SignOnSheet!$U$31+1,IF(C20&lt;&gt;"",IFERROR(IF(L20&gt;0,RANK(L20,IF(L$6:L$56&gt;0,L$6:L$56,),1)-COUNTIF(L$6:L$56,"=0"),IF(L20&lt;&gt;"",SignOnSheet!$U$31+1,0)),0),""))</f>
        <v/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">
      <c r="A21" s="17">
        <f t="shared" si="3"/>
        <v>16</v>
      </c>
      <c r="B21" s="11"/>
      <c r="C21" s="11"/>
      <c r="D21" s="17" t="str">
        <f>IF(B21&lt;&gt;"",IFERROR(VLOOKUP(B21,SignOnSheet!$D$5:$N$27,7,FALSE),"NON_LISTED"),"")</f>
        <v/>
      </c>
      <c r="E21" s="18" t="str">
        <f>IF(B21&lt;&gt;"",IFERROR(VLOOKUP(B21,SignOnSheet!$D$5:$K$27,3,FALSE),"NON_LISTED"),"")</f>
        <v/>
      </c>
      <c r="F21" s="18" t="str">
        <f>IF(B21&lt;&gt;"",IFERROR(VLOOKUP(B21,SignOnSheet!$D$5:$K$27,4,FALSE),"NON_LISTED"),"")</f>
        <v/>
      </c>
      <c r="G21" s="18" t="str">
        <f>IF(B21&lt;&gt;"",IFERROR(VLOOKUP(B21,SignOnSheet!$D$5:$K$27,5,FALSE),"NON_LISTED"),"")</f>
        <v/>
      </c>
      <c r="H21" s="18" t="str">
        <f>IF(B21&lt;&gt;"",IFERROR(VLOOKUP(B21,SignOnSheet!$D$5:$K$27,6,FALSE),"NON_LISTED"),"")</f>
        <v/>
      </c>
      <c r="I21" s="39" t="str">
        <f>IF(B21&lt;&gt;"",IFERROR(VLOOKUP(B21,SignOnSheet!$D$5:$K$27,2,FALSE),"NON_LISTED"),"")</f>
        <v/>
      </c>
      <c r="J21" s="18" t="str">
        <f t="shared" si="0"/>
        <v/>
      </c>
      <c r="K21" s="19" t="str">
        <f t="shared" si="1"/>
        <v/>
      </c>
      <c r="L21" s="19" t="str">
        <f t="shared" si="2"/>
        <v/>
      </c>
      <c r="M21" s="18" t="str">
        <f>IF(ISTEXT(C21),SignOnSheet!$U$31+1,IF(C21&lt;&gt;"",IFERROR(IF(L21&gt;0,RANK(L21,IF(L$6:L$56&gt;0,L$6:L$56,),1)-COUNTIF(L$6:L$56,"=0"),IF(L21&lt;&gt;"",SignOnSheet!$U$31+1,0)),0),""))</f>
        <v/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">
      <c r="A22" s="17">
        <f t="shared" si="3"/>
        <v>17</v>
      </c>
      <c r="B22" s="11"/>
      <c r="C22" s="11"/>
      <c r="D22" s="17" t="str">
        <f>IF(B22&lt;&gt;"",IFERROR(VLOOKUP(B22,SignOnSheet!$D$5:$N$27,7,FALSE),"NON_LISTED"),"")</f>
        <v/>
      </c>
      <c r="E22" s="18" t="str">
        <f>IF(B22&lt;&gt;"",IFERROR(VLOOKUP(B22,SignOnSheet!$D$5:$K$27,3,FALSE),"NON_LISTED"),"")</f>
        <v/>
      </c>
      <c r="F22" s="18" t="str">
        <f>IF(B22&lt;&gt;"",IFERROR(VLOOKUP(B22,SignOnSheet!$D$5:$K$27,4,FALSE),"NON_LISTED"),"")</f>
        <v/>
      </c>
      <c r="G22" s="18" t="str">
        <f>IF(B22&lt;&gt;"",IFERROR(VLOOKUP(B22,SignOnSheet!$D$5:$K$27,5,FALSE),"NON_LISTED"),"")</f>
        <v/>
      </c>
      <c r="H22" s="18" t="str">
        <f>IF(B22&lt;&gt;"",IFERROR(VLOOKUP(B22,SignOnSheet!$D$5:$K$27,6,FALSE),"NON_LISTED"),"")</f>
        <v/>
      </c>
      <c r="I22" s="39" t="str">
        <f>IF(B22&lt;&gt;"",IFERROR(VLOOKUP(B22,SignOnSheet!$D$5:$K$27,2,FALSE),"NON_LISTED"),"")</f>
        <v/>
      </c>
      <c r="J22" s="18" t="str">
        <f t="shared" si="0"/>
        <v/>
      </c>
      <c r="K22" s="19" t="str">
        <f t="shared" si="1"/>
        <v/>
      </c>
      <c r="L22" s="19" t="str">
        <f t="shared" si="2"/>
        <v/>
      </c>
      <c r="M22" s="18" t="str">
        <f>IF(ISTEXT(C22),SignOnSheet!$U$31+1,IF(C22&lt;&gt;"",IFERROR(IF(L22&gt;0,RANK(L22,IF(L$6:L$56&gt;0,L$6:L$56,),1)-COUNTIF(L$6:L$56,"=0"),IF(L22&lt;&gt;"",SignOnSheet!$U$31+1,0)),0),""))</f>
        <v/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">
      <c r="A23" s="17">
        <f t="shared" si="3"/>
        <v>18</v>
      </c>
      <c r="B23" s="11"/>
      <c r="C23" s="92"/>
      <c r="D23" s="17" t="str">
        <f>IF(B23&lt;&gt;"",IFERROR(VLOOKUP(B23,SignOnSheet!$D$5:$N$27,7,FALSE),"NON_LISTED"),"")</f>
        <v/>
      </c>
      <c r="E23" s="18" t="str">
        <f>IF(B23&lt;&gt;"",IFERROR(VLOOKUP(B23,SignOnSheet!$D$5:$K$27,3,FALSE),"NON_LISTED"),"")</f>
        <v/>
      </c>
      <c r="F23" s="18" t="str">
        <f>IF(B23&lt;&gt;"",IFERROR(VLOOKUP(B23,SignOnSheet!$D$5:$K$27,4,FALSE),"NON_LISTED"),"")</f>
        <v/>
      </c>
      <c r="G23" s="18" t="str">
        <f>IF(B23&lt;&gt;"",IFERROR(VLOOKUP(B23,SignOnSheet!$D$5:$K$27,5,FALSE),"NON_LISTED"),"")</f>
        <v/>
      </c>
      <c r="H23" s="18" t="str">
        <f>IF(B23&lt;&gt;"",IFERROR(VLOOKUP(B23,SignOnSheet!$D$5:$K$27,6,FALSE),"NON_LISTED"),"")</f>
        <v/>
      </c>
      <c r="I23" s="39" t="str">
        <f>IF(B23&lt;&gt;"",IFERROR(VLOOKUP(B23,SignOnSheet!$D$5:$K$27,2,FALSE),"NON_LISTED"),"")</f>
        <v/>
      </c>
      <c r="J23" s="18" t="str">
        <f t="shared" si="0"/>
        <v/>
      </c>
      <c r="K23" s="19" t="str">
        <f t="shared" si="1"/>
        <v/>
      </c>
      <c r="L23" s="19" t="str">
        <f t="shared" si="2"/>
        <v/>
      </c>
      <c r="M23" s="18" t="str">
        <f>IF(ISTEXT(C23),SignOnSheet!$U$31+1,IF(C23&lt;&gt;"",IFERROR(IF(L23&gt;0,RANK(L23,IF(L$6:L$56&gt;0,L$6:L$56,),1)-COUNTIF(L$6:L$56,"=0"),IF(L23&lt;&gt;"",SignOnSheet!$U$31+1,0)),0),""))</f>
        <v/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">
      <c r="A24" s="17">
        <f t="shared" si="3"/>
        <v>19</v>
      </c>
      <c r="B24" s="11"/>
      <c r="C24" s="93"/>
      <c r="D24" s="17" t="str">
        <f>IF(B24&lt;&gt;"",IFERROR(VLOOKUP(B24,SignOnSheet!$D$5:$N$27,7,FALSE),"NON_LISTED"),"")</f>
        <v/>
      </c>
      <c r="E24" s="18" t="str">
        <f>IF(B24&lt;&gt;"",IFERROR(VLOOKUP(B24,SignOnSheet!$D$5:$K$27,3,FALSE),"NON_LISTED"),"")</f>
        <v/>
      </c>
      <c r="F24" s="18" t="str">
        <f>IF(B24&lt;&gt;"",IFERROR(VLOOKUP(B24,SignOnSheet!$D$5:$K$27,4,FALSE),"NON_LISTED"),"")</f>
        <v/>
      </c>
      <c r="G24" s="18" t="str">
        <f>IF(B24&lt;&gt;"",IFERROR(VLOOKUP(B24,SignOnSheet!$D$5:$K$27,5,FALSE),"NON_LISTED"),"")</f>
        <v/>
      </c>
      <c r="H24" s="18" t="str">
        <f>IF(B24&lt;&gt;"",IFERROR(VLOOKUP(B24,SignOnSheet!$D$5:$K$27,6,FALSE),"NON_LISTED"),"")</f>
        <v/>
      </c>
      <c r="I24" s="39" t="str">
        <f>IF(B24&lt;&gt;"",IFERROR(VLOOKUP(B24,SignOnSheet!$D$5:$K$27,2,FALSE),"NON_LISTED"),"")</f>
        <v/>
      </c>
      <c r="J24" s="18" t="str">
        <f t="shared" si="0"/>
        <v/>
      </c>
      <c r="K24" s="19" t="str">
        <f t="shared" si="1"/>
        <v/>
      </c>
      <c r="L24" s="19" t="str">
        <f t="shared" si="2"/>
        <v/>
      </c>
      <c r="M24" s="18" t="str">
        <f>IF(ISTEXT(C24),SignOnSheet!$U$31+1,IF(C24&lt;&gt;"",IFERROR(IF(L24&gt;0,RANK(L24,IF(L$6:L$56&gt;0,L$6:L$56,),1)-COUNTIF(L$6:L$56,"=0"),IF(L24&lt;&gt;"",SignOnSheet!$U$31+1,0)),0),""))</f>
        <v/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">
      <c r="A25" s="17">
        <f t="shared" si="3"/>
        <v>20</v>
      </c>
      <c r="B25" s="11"/>
      <c r="C25" s="11"/>
      <c r="D25" s="17" t="str">
        <f>IF(B25&lt;&gt;"",IFERROR(VLOOKUP(B25,SignOnSheet!$D$5:$N$27,7,FALSE),"NON_LISTED"),"")</f>
        <v/>
      </c>
      <c r="E25" s="18" t="str">
        <f>IF(B25&lt;&gt;"",IFERROR(VLOOKUP(B25,SignOnSheet!$D$5:$K$27,3,FALSE),"NON_LISTED"),"")</f>
        <v/>
      </c>
      <c r="F25" s="18" t="str">
        <f>IF(B25&lt;&gt;"",IFERROR(VLOOKUP(B25,SignOnSheet!$D$5:$K$27,4,FALSE),"NON_LISTED"),"")</f>
        <v/>
      </c>
      <c r="G25" s="18" t="str">
        <f>IF(B25&lt;&gt;"",IFERROR(VLOOKUP(B25,SignOnSheet!$D$5:$K$27,5,FALSE),"NON_LISTED"),"")</f>
        <v/>
      </c>
      <c r="H25" s="18" t="str">
        <f>IF(B25&lt;&gt;"",IFERROR(VLOOKUP(B25,SignOnSheet!$D$5:$K$27,6,FALSE),"NON_LISTED"),"")</f>
        <v/>
      </c>
      <c r="I25" s="39" t="str">
        <f>IF(B25&lt;&gt;"",IFERROR(VLOOKUP(B25,SignOnSheet!$D$5:$K$27,2,FALSE),"NON_LISTED"),"")</f>
        <v/>
      </c>
      <c r="J25" s="18" t="str">
        <f t="shared" si="0"/>
        <v/>
      </c>
      <c r="K25" s="19" t="str">
        <f t="shared" si="1"/>
        <v/>
      </c>
      <c r="L25" s="19" t="str">
        <f t="shared" si="2"/>
        <v/>
      </c>
      <c r="M25" s="18" t="str">
        <f>IF(ISTEXT(C25),SignOnSheet!$U$31+1,IF(C25&lt;&gt;"",IFERROR(IF(L25&gt;0,RANK(L25,IF(L$6:L$56&gt;0,L$6:L$56,),1)-COUNTIF(L$6:L$56,"=0"),IF(L25&lt;&gt;"",SignOnSheet!$U$31+1,0)),0),""))</f>
        <v/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">
      <c r="A26" s="17">
        <f t="shared" si="3"/>
        <v>21</v>
      </c>
      <c r="B26" s="11"/>
      <c r="C26" s="11"/>
      <c r="D26" s="17" t="str">
        <f>IF(B26&lt;&gt;"",IFERROR(VLOOKUP(B26,SignOnSheet!$D$5:$N$27,7,FALSE),"NON_LISTED"),"")</f>
        <v/>
      </c>
      <c r="E26" s="18" t="str">
        <f>IF(B26&lt;&gt;"",IFERROR(VLOOKUP(B26,SignOnSheet!$D$5:$K$27,3,FALSE),"NON_LISTED"),"")</f>
        <v/>
      </c>
      <c r="F26" s="18" t="str">
        <f>IF(B26&lt;&gt;"",IFERROR(VLOOKUP(B26,SignOnSheet!$D$5:$K$27,4,FALSE),"NON_LISTED"),"")</f>
        <v/>
      </c>
      <c r="G26" s="18" t="str">
        <f>IF(B26&lt;&gt;"",IFERROR(VLOOKUP(B26,SignOnSheet!$D$5:$K$27,5,FALSE),"NON_LISTED"),"")</f>
        <v/>
      </c>
      <c r="H26" s="18" t="str">
        <f>IF(B26&lt;&gt;"",IFERROR(VLOOKUP(B26,SignOnSheet!$D$5:$K$27,6,FALSE),"NON_LISTED"),"")</f>
        <v/>
      </c>
      <c r="I26" s="39" t="str">
        <f>IF(B26&lt;&gt;"",IFERROR(VLOOKUP(B26,SignOnSheet!$D$5:$K$27,2,FALSE),"NON_LISTED"),"")</f>
        <v/>
      </c>
      <c r="J26" s="18" t="str">
        <f t="shared" si="0"/>
        <v/>
      </c>
      <c r="K26" s="19" t="str">
        <f t="shared" si="1"/>
        <v/>
      </c>
      <c r="L26" s="19" t="str">
        <f t="shared" si="2"/>
        <v/>
      </c>
      <c r="M26" s="18" t="str">
        <f>IF(ISTEXT(C26),SignOnSheet!$U$31+1,IF(C26&lt;&gt;"",IFERROR(IF(L26&gt;0,RANK(L26,IF(L$6:L$56&gt;0,L$6:L$56,),1)-COUNTIF(L$6:L$56,"=0"),IF(L26&lt;&gt;"",SignOnSheet!$U$31+1,0)),0),""))</f>
        <v/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">
      <c r="A27" s="17">
        <f t="shared" si="3"/>
        <v>22</v>
      </c>
      <c r="B27" s="11"/>
      <c r="C27" s="11"/>
      <c r="D27" s="17" t="str">
        <f>IF(B27&lt;&gt;"",IFERROR(VLOOKUP(B27,SignOnSheet!$D$5:$N$27,7,FALSE),"NON_LISTED"),"")</f>
        <v/>
      </c>
      <c r="E27" s="18" t="str">
        <f>IF(B27&lt;&gt;"",IFERROR(VLOOKUP(B27,SignOnSheet!$D$5:$K$27,3,FALSE),"NON_LISTED"),"")</f>
        <v/>
      </c>
      <c r="F27" s="18" t="str">
        <f>IF(B27&lt;&gt;"",IFERROR(VLOOKUP(B27,SignOnSheet!$D$5:$K$27,4,FALSE),"NON_LISTED"),"")</f>
        <v/>
      </c>
      <c r="G27" s="18" t="str">
        <f>IF(B27&lt;&gt;"",IFERROR(VLOOKUP(B27,SignOnSheet!$D$5:$K$27,5,FALSE),"NON_LISTED"),"")</f>
        <v/>
      </c>
      <c r="H27" s="18" t="str">
        <f>IF(B27&lt;&gt;"",IFERROR(VLOOKUP(B27,SignOnSheet!$D$5:$K$27,6,FALSE),"NON_LISTED"),"")</f>
        <v/>
      </c>
      <c r="I27" s="39" t="str">
        <f>IF(B27&lt;&gt;"",IFERROR(VLOOKUP(B27,SignOnSheet!$D$5:$K$27,2,FALSE),"NON_LISTED"),"")</f>
        <v/>
      </c>
      <c r="J27" s="18" t="str">
        <f t="shared" si="0"/>
        <v/>
      </c>
      <c r="K27" s="19" t="str">
        <f t="shared" si="1"/>
        <v/>
      </c>
      <c r="L27" s="19" t="str">
        <f t="shared" si="2"/>
        <v/>
      </c>
      <c r="M27" s="18" t="str">
        <f>IF(ISTEXT(C27),SignOnSheet!$U$31+1,IF(C27&lt;&gt;"",IFERROR(IF(L27&gt;0,RANK(L27,IF(L$6:L$56&gt;0,L$6:L$56,),1)-COUNTIF(L$6:L$56,"=0"),IF(L27&lt;&gt;"",SignOnSheet!$U$31+1,0)),0),""))</f>
        <v/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">
      <c r="A28" s="17">
        <f t="shared" si="3"/>
        <v>23</v>
      </c>
      <c r="B28" s="11"/>
      <c r="C28" s="11"/>
      <c r="D28" s="17" t="str">
        <f>IF(B28&lt;&gt;"",IFERROR(VLOOKUP(B28,SignOnSheet!$D$5:$N$27,7,FALSE),"NON_LISTED"),"")</f>
        <v/>
      </c>
      <c r="E28" s="18" t="str">
        <f>IF(B28&lt;&gt;"",IFERROR(VLOOKUP(B28,SignOnSheet!$D$5:$K$27,3,FALSE),"NON_LISTED"),"")</f>
        <v/>
      </c>
      <c r="F28" s="18" t="str">
        <f>IF(B28&lt;&gt;"",IFERROR(VLOOKUP(B28,SignOnSheet!$D$5:$K$27,4,FALSE),"NON_LISTED"),"")</f>
        <v/>
      </c>
      <c r="G28" s="18" t="str">
        <f>IF(B28&lt;&gt;"",IFERROR(VLOOKUP(B28,SignOnSheet!$D$5:$K$27,5,FALSE),"NON_LISTED"),"")</f>
        <v/>
      </c>
      <c r="H28" s="18" t="str">
        <f>IF(B28&lt;&gt;"",IFERROR(VLOOKUP(B28,SignOnSheet!$D$5:$K$27,6,FALSE),"NON_LISTED"),"")</f>
        <v/>
      </c>
      <c r="I28" s="39" t="str">
        <f>IF(B28&lt;&gt;"",IFERROR(VLOOKUP(B28,SignOnSheet!$D$5:$K$27,2,FALSE),"NON_LISTED"),"")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IF(ISTEXT(C28),SignOnSheet!$U$31+1,IF(C28&lt;&gt;"",IFERROR(IF(L28&gt;0,RANK(L28,IF(L$6:L$56&gt;0,L$6:L$56,),1)-COUNTIF(L$6:L$56,"=0"),IF(L28&lt;&gt;"",SignOnSheet!$U$31+1,0)),0),""))</f>
        <v/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">
      <c r="A29" s="17">
        <f t="shared" si="3"/>
        <v>24</v>
      </c>
      <c r="B29" s="11"/>
      <c r="C29" s="11"/>
      <c r="D29" s="17" t="str">
        <f>IF(B29&lt;&gt;"",IFERROR(VLOOKUP(B29,SignOnSheet!$D$5:$N$27,7,FALSE),"NON_LISTED"),"")</f>
        <v/>
      </c>
      <c r="E29" s="18" t="str">
        <f>IF(B29&lt;&gt;"",IFERROR(VLOOKUP(B29,SignOnSheet!$D$5:$K$27,3,FALSE),"NON_LISTED"),"")</f>
        <v/>
      </c>
      <c r="F29" s="18" t="str">
        <f>IF(B29&lt;&gt;"",IFERROR(VLOOKUP(B29,SignOnSheet!$D$5:$K$27,4,FALSE),"NON_LISTED"),"")</f>
        <v/>
      </c>
      <c r="G29" s="18" t="str">
        <f>IF(B29&lt;&gt;"",IFERROR(VLOOKUP(B29,SignOnSheet!$D$5:$K$27,5,FALSE),"NON_LISTED"),"")</f>
        <v/>
      </c>
      <c r="H29" s="18" t="str">
        <f>IF(B29&lt;&gt;"",IFERROR(VLOOKUP(B29,SignOnSheet!$D$5:$K$27,6,FALSE),"NON_LISTED"),"")</f>
        <v/>
      </c>
      <c r="I29" s="39" t="str">
        <f>IF(B29&lt;&gt;"",IFERROR(VLOOKUP(B29,SignOnSheet!$D$5:$K$27,2,FALSE),"NON_LISTED"),"")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IF(ISTEXT(C29),SignOnSheet!$U$31+1,IF(C29&lt;&gt;"",IFERROR(IF(L29&gt;0,RANK(L29,IF(L$6:L$56&gt;0,L$6:L$56,),1)-COUNTIF(L$6:L$56,"=0"),IF(L29&lt;&gt;"",SignOnSheet!$U$31+1,0)),0),""))</f>
        <v/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">
      <c r="A30" s="17">
        <f t="shared" si="3"/>
        <v>25</v>
      </c>
      <c r="B30" s="11"/>
      <c r="C30" s="11"/>
      <c r="D30" s="17" t="str">
        <f>IF(B30&lt;&gt;"",IFERROR(VLOOKUP(B30,SignOnSheet!$D$5:$N$27,7,FALSE),"NON_LISTED"),"")</f>
        <v/>
      </c>
      <c r="E30" s="18" t="str">
        <f>IF(B30&lt;&gt;"",IFERROR(VLOOKUP(B30,SignOnSheet!$D$5:$K$27,3,FALSE),"NON_LISTED"),"")</f>
        <v/>
      </c>
      <c r="F30" s="18" t="str">
        <f>IF(B30&lt;&gt;"",IFERROR(VLOOKUP(B30,SignOnSheet!$D$5:$K$27,4,FALSE),"NON_LISTED"),"")</f>
        <v/>
      </c>
      <c r="G30" s="18" t="str">
        <f>IF(B30&lt;&gt;"",IFERROR(VLOOKUP(B30,SignOnSheet!$D$5:$K$27,5,FALSE),"NON_LISTED"),"")</f>
        <v/>
      </c>
      <c r="H30" s="18" t="str">
        <f>IF(B30&lt;&gt;"",IFERROR(VLOOKUP(B30,SignOnSheet!$D$5:$K$27,6,FALSE),"NON_LISTED"),"")</f>
        <v/>
      </c>
      <c r="I30" s="39" t="str">
        <f>IF(B30&lt;&gt;"",IFERROR(VLOOKUP(B30,SignOnSheet!$D$5:$K$27,2,FALSE),"NON_LISTED"),"")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IF(ISTEXT(C30),SignOnSheet!$U$31+1,IF(C30&lt;&gt;"",IFERROR(IF(L30&gt;0,RANK(L30,IF(L$6:L$56&gt;0,L$6:L$56,),1)-COUNTIF(L$6:L$56,"=0"),IF(L30&lt;&gt;"",SignOnSheet!$U$31+1,0)),0),""))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">
      <c r="A31" s="17">
        <f t="shared" si="3"/>
        <v>26</v>
      </c>
      <c r="B31" s="11"/>
      <c r="C31" s="11"/>
      <c r="D31" s="17" t="str">
        <f>IF(B31&lt;&gt;"",IFERROR(VLOOKUP(B31,SignOnSheet!$D$5:$N$27,7,FALSE),"NON_LISTED"),"")</f>
        <v/>
      </c>
      <c r="E31" s="18" t="str">
        <f>IF(B31&lt;&gt;"",IFERROR(VLOOKUP(B31,SignOnSheet!$D$5:$K$27,3,FALSE),"NON_LISTED"),"")</f>
        <v/>
      </c>
      <c r="F31" s="18" t="str">
        <f>IF(B31&lt;&gt;"",IFERROR(VLOOKUP(B31,SignOnSheet!$D$5:$K$27,4,FALSE),"NON_LISTED"),"")</f>
        <v/>
      </c>
      <c r="G31" s="18" t="str">
        <f>IF(B31&lt;&gt;"",IFERROR(VLOOKUP(B31,SignOnSheet!$D$5:$K$27,5,FALSE),"NON_LISTED"),"")</f>
        <v/>
      </c>
      <c r="H31" s="18" t="str">
        <f>IF(B31&lt;&gt;"",IFERROR(VLOOKUP(B31,SignOnSheet!$D$5:$K$27,6,FALSE),"NON_LISTED"),"")</f>
        <v/>
      </c>
      <c r="I31" s="39" t="str">
        <f>IF(B31&lt;&gt;"",IFERROR(VLOOKUP(B31,SignOnSheet!$D$5:$K$27,2,FALSE),"NON_LISTED"),"")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IF(ISTEXT(C31),SignOnSheet!$U$31+1,IF(C31&lt;&gt;"",IFERROR(IF(L31&gt;0,RANK(L31,IF(L$6:L$56&gt;0,L$6:L$56,),1)-COUNTIF(L$6:L$56,"=0"),IF(L31&lt;&gt;"",SignOnSheet!$U$31+1,0)),0),""))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">
      <c r="A32" s="17">
        <f t="shared" si="3"/>
        <v>27</v>
      </c>
      <c r="B32" s="11"/>
      <c r="C32" s="11"/>
      <c r="D32" s="17" t="str">
        <f>IF(B32&lt;&gt;"",IFERROR(VLOOKUP(B32,SignOnSheet!$D$5:$N$27,7,FALSE),"NON_LISTED"),"")</f>
        <v/>
      </c>
      <c r="E32" s="18" t="str">
        <f>IF(B32&lt;&gt;"",IFERROR(VLOOKUP(B32,SignOnSheet!$D$5:$K$27,3,FALSE),"NON_LISTED"),"")</f>
        <v/>
      </c>
      <c r="F32" s="18" t="str">
        <f>IF(B32&lt;&gt;"",IFERROR(VLOOKUP(B32,SignOnSheet!$D$5:$K$27,4,FALSE),"NON_LISTED"),"")</f>
        <v/>
      </c>
      <c r="G32" s="18" t="str">
        <f>IF(B32&lt;&gt;"",IFERROR(VLOOKUP(B32,SignOnSheet!$D$5:$K$27,5,FALSE),"NON_LISTED"),"")</f>
        <v/>
      </c>
      <c r="H32" s="18" t="str">
        <f>IF(B32&lt;&gt;"",IFERROR(VLOOKUP(B32,SignOnSheet!$D$5:$K$27,6,FALSE),"NON_LISTED"),"")</f>
        <v/>
      </c>
      <c r="I32" s="39" t="str">
        <f>IF(B32&lt;&gt;"",IFERROR(VLOOKUP(B32,SignOnSheet!$D$5:$K$27,2,FALSE),"NON_LISTED"),"")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IF(ISTEXT(C32),SignOnSheet!$U$31+1,IF(C32&lt;&gt;"",IFERROR(IF(L32&gt;0,RANK(L32,IF(L$6:L$56&gt;0,L$6:L$56,),1)-COUNTIF(L$6:L$56,"=0"),IF(L32&lt;&gt;"",SignOnSheet!$U$31+1,0)),0),""))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">
      <c r="A33" s="17">
        <f t="shared" si="3"/>
        <v>28</v>
      </c>
      <c r="B33" s="11"/>
      <c r="C33" s="11"/>
      <c r="D33" s="17" t="str">
        <f>IF(B33&lt;&gt;"",IFERROR(VLOOKUP(B33,SignOnSheet!$D$5:$N$27,7,FALSE),"NON_LISTED"),"")</f>
        <v/>
      </c>
      <c r="E33" s="18" t="str">
        <f>IF(B33&lt;&gt;"",IFERROR(VLOOKUP(B33,SignOnSheet!$D$5:$K$27,3,FALSE),"NON_LISTED"),"")</f>
        <v/>
      </c>
      <c r="F33" s="18" t="str">
        <f>IF(B33&lt;&gt;"",IFERROR(VLOOKUP(B33,SignOnSheet!$D$5:$K$27,4,FALSE),"NON_LISTED"),"")</f>
        <v/>
      </c>
      <c r="G33" s="18" t="str">
        <f>IF(B33&lt;&gt;"",IFERROR(VLOOKUP(B33,SignOnSheet!$D$5:$K$27,5,FALSE),"NON_LISTED"),"")</f>
        <v/>
      </c>
      <c r="H33" s="18" t="str">
        <f>IF(B33&lt;&gt;"",IFERROR(VLOOKUP(B33,SignOnSheet!$D$5:$K$27,6,FALSE),"NON_LISTED"),"")</f>
        <v/>
      </c>
      <c r="I33" s="39" t="str">
        <f>IF(B33&lt;&gt;"",IFERROR(VLOOKUP(B33,SignOnSheet!$D$5:$K$27,2,FALSE),"NON_LISTED"),"")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IF(ISTEXT(C33),SignOnSheet!$U$31+1,IF(C33&lt;&gt;"",IFERROR(IF(L33&gt;0,RANK(L33,IF(L$6:L$56&gt;0,L$6:L$56,),1)-COUNTIF(L$6:L$56,"=0"),IF(L33&lt;&gt;"",SignOnSheet!$U$31+1,0)),0),""))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">
      <c r="A34" s="17">
        <f t="shared" si="3"/>
        <v>29</v>
      </c>
      <c r="B34" s="11"/>
      <c r="C34" s="11"/>
      <c r="D34" s="17" t="str">
        <f>IF(B34&lt;&gt;"",IFERROR(VLOOKUP(B34,SignOnSheet!$D$5:$N$27,7,FALSE),"NON_LISTED"),"")</f>
        <v/>
      </c>
      <c r="E34" s="18" t="str">
        <f>IF(B34&lt;&gt;"",IFERROR(VLOOKUP(B34,SignOnSheet!$D$5:$K$27,3,FALSE),"NON_LISTED"),"")</f>
        <v/>
      </c>
      <c r="F34" s="18" t="str">
        <f>IF(B34&lt;&gt;"",IFERROR(VLOOKUP(B34,SignOnSheet!$D$5:$K$27,4,FALSE),"NON_LISTED"),"")</f>
        <v/>
      </c>
      <c r="G34" s="18" t="str">
        <f>IF(B34&lt;&gt;"",IFERROR(VLOOKUP(B34,SignOnSheet!$D$5:$K$27,5,FALSE),"NON_LISTED"),"")</f>
        <v/>
      </c>
      <c r="H34" s="18" t="str">
        <f>IF(B34&lt;&gt;"",IFERROR(VLOOKUP(B34,SignOnSheet!$D$5:$K$27,6,FALSE),"NON_LISTED"),"")</f>
        <v/>
      </c>
      <c r="I34" s="39" t="str">
        <f>IF(B34&lt;&gt;"",IFERROR(VLOOKUP(B34,SignOnSheet!$D$5:$K$27,2,FALSE),"NON_LISTED"),"")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IF(ISTEXT(C34),SignOnSheet!$U$31+1,IF(C34&lt;&gt;"",IFERROR(IF(L34&gt;0,RANK(L34,IF(L$6:L$56&gt;0,L$6:L$56,),1)-COUNTIF(L$6:L$56,"=0"),IF(L34&lt;&gt;"",SignOnSheet!$U$31+1,0)),0),""))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">
      <c r="A35" s="17">
        <f t="shared" si="3"/>
        <v>30</v>
      </c>
      <c r="B35" s="11"/>
      <c r="C35" s="11"/>
      <c r="D35" s="17" t="str">
        <f>IF(B35&lt;&gt;"",IFERROR(VLOOKUP(B35,SignOnSheet!$D$5:$N$27,7,FALSE),"NON_LISTED"),"")</f>
        <v/>
      </c>
      <c r="E35" s="18" t="str">
        <f>IF(B35&lt;&gt;"",IFERROR(VLOOKUP(B35,SignOnSheet!$D$5:$K$27,3,FALSE),"NON_LISTED"),"")</f>
        <v/>
      </c>
      <c r="F35" s="18" t="str">
        <f>IF(B35&lt;&gt;"",IFERROR(VLOOKUP(B35,SignOnSheet!$D$5:$K$27,4,FALSE),"NON_LISTED"),"")</f>
        <v/>
      </c>
      <c r="G35" s="18" t="str">
        <f>IF(B35&lt;&gt;"",IFERROR(VLOOKUP(B35,SignOnSheet!$D$5:$K$27,5,FALSE),"NON_LISTED"),"")</f>
        <v/>
      </c>
      <c r="H35" s="18" t="str">
        <f>IF(B35&lt;&gt;"",IFERROR(VLOOKUP(B35,SignOnSheet!$D$5:$K$27,6,FALSE),"NON_LISTED"),"")</f>
        <v/>
      </c>
      <c r="I35" s="39" t="str">
        <f>IF(B35&lt;&gt;"",IFERROR(VLOOKUP(B35,SignOnSheet!$D$5:$K$27,2,FALSE),"NON_LISTED"),"")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IF(ISTEXT(C35),SignOnSheet!$U$31+1,IF(C35&lt;&gt;"",IFERROR(IF(L35&gt;0,RANK(L35,IF(L$6:L$56&gt;0,L$6:L$56,),1)-COUNTIF(L$6:L$56,"=0"),IF(L35&lt;&gt;"",SignOnSheet!$U$31+1,0)),0),""))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">
      <c r="A36" s="17">
        <f t="shared" si="3"/>
        <v>31</v>
      </c>
      <c r="B36" s="11"/>
      <c r="C36" s="11"/>
      <c r="D36" s="17" t="str">
        <f>IF(B36&lt;&gt;"",IFERROR(VLOOKUP(B36,SignOnSheet!$D$5:$N$27,7,FALSE),"NON_LISTED"),"")</f>
        <v/>
      </c>
      <c r="E36" s="18" t="str">
        <f>IF(B36&lt;&gt;"",IFERROR(VLOOKUP(B36,SignOnSheet!$D$5:$K$27,3,FALSE),"NON_LISTED"),"")</f>
        <v/>
      </c>
      <c r="F36" s="18" t="str">
        <f>IF(B36&lt;&gt;"",IFERROR(VLOOKUP(B36,SignOnSheet!$D$5:$K$27,4,FALSE),"NON_LISTED"),"")</f>
        <v/>
      </c>
      <c r="G36" s="18" t="str">
        <f>IF(B36&lt;&gt;"",IFERROR(VLOOKUP(B36,SignOnSheet!$D$5:$K$27,5,FALSE),"NON_LISTED"),"")</f>
        <v/>
      </c>
      <c r="H36" s="18" t="str">
        <f>IF(B36&lt;&gt;"",IFERROR(VLOOKUP(B36,SignOnSheet!$D$5:$K$27,6,FALSE),"NON_LISTED"),"")</f>
        <v/>
      </c>
      <c r="I36" s="39" t="str">
        <f>IF(B36&lt;&gt;"",IFERROR(VLOOKUP(B36,SignOnSheet!$D$5:$K$27,2,FALSE),"NON_LISTED"),"")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IF(ISTEXT(C36),SignOnSheet!$U$31+1,IF(C36&lt;&gt;"",IFERROR(IF(L36&gt;0,RANK(L36,IF(L$6:L$56&gt;0,L$6:L$56,),1)-COUNTIF(L$6:L$56,"=0"),IF(L36&lt;&gt;"",SignOnSheet!$U$31+1,0)),0),""))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">
      <c r="A37" s="17">
        <f t="shared" si="3"/>
        <v>32</v>
      </c>
      <c r="B37" s="11"/>
      <c r="C37" s="11"/>
      <c r="D37" s="17" t="str">
        <f>IF(B37&lt;&gt;"",IFERROR(VLOOKUP(B37,SignOnSheet!$D$5:$N$27,7,FALSE),"NON_LISTED"),"")</f>
        <v/>
      </c>
      <c r="E37" s="18" t="str">
        <f>IF(B37&lt;&gt;"",IFERROR(VLOOKUP(B37,SignOnSheet!$D$5:$K$27,3,FALSE),"NON_LISTED"),"")</f>
        <v/>
      </c>
      <c r="F37" s="18" t="str">
        <f>IF(B37&lt;&gt;"",IFERROR(VLOOKUP(B37,SignOnSheet!$D$5:$K$27,4,FALSE),"NON_LISTED"),"")</f>
        <v/>
      </c>
      <c r="G37" s="18" t="str">
        <f>IF(B37&lt;&gt;"",IFERROR(VLOOKUP(B37,SignOnSheet!$D$5:$K$27,5,FALSE),"NON_LISTED"),"")</f>
        <v/>
      </c>
      <c r="H37" s="18" t="str">
        <f>IF(B37&lt;&gt;"",IFERROR(VLOOKUP(B37,SignOnSheet!$D$5:$K$27,6,FALSE),"NON_LISTED"),"")</f>
        <v/>
      </c>
      <c r="I37" s="39" t="str">
        <f>IF(B37&lt;&gt;"",IFERROR(VLOOKUP(B37,SignOnSheet!$D$5:$K$27,2,FALSE),"NON_LISTED"),"")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IF(ISTEXT(C37),SignOnSheet!$U$31+1,IF(C37&lt;&gt;"",IFERROR(IF(L37&gt;0,RANK(L37,IF(L$6:L$56&gt;0,L$6:L$56,),1)-COUNTIF(L$6:L$56,"=0"),IF(L37&lt;&gt;"",SignOnSheet!$U$31+1,0)),0),""))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">
      <c r="A38" s="17">
        <f t="shared" si="3"/>
        <v>33</v>
      </c>
      <c r="B38" s="11"/>
      <c r="C38" s="11"/>
      <c r="D38" s="17" t="str">
        <f>IF(B38&lt;&gt;"",IFERROR(VLOOKUP(B38,SignOnSheet!$D$5:$N$27,7,FALSE),"NON_LISTED"),"")</f>
        <v/>
      </c>
      <c r="E38" s="18" t="str">
        <f>IF(B38&lt;&gt;"",IFERROR(VLOOKUP(B38,SignOnSheet!$D$5:$K$27,3,FALSE),"NON_LISTED"),"")</f>
        <v/>
      </c>
      <c r="F38" s="18" t="str">
        <f>IF(B38&lt;&gt;"",IFERROR(VLOOKUP(B38,SignOnSheet!$D$5:$K$27,4,FALSE),"NON_LISTED"),"")</f>
        <v/>
      </c>
      <c r="G38" s="18" t="str">
        <f>IF(B38&lt;&gt;"",IFERROR(VLOOKUP(B38,SignOnSheet!$D$5:$K$27,5,FALSE),"NON_LISTED"),"")</f>
        <v/>
      </c>
      <c r="H38" s="18" t="str">
        <f>IF(B38&lt;&gt;"",IFERROR(VLOOKUP(B38,SignOnSheet!$D$5:$K$27,6,FALSE),"NON_LISTED"),"")</f>
        <v/>
      </c>
      <c r="I38" s="39" t="str">
        <f>IF(B38&lt;&gt;"",IFERROR(VLOOKUP(B38,SignOnSheet!$D$5:$K$27,2,FALSE),"NON_LISTED"),"")</f>
        <v/>
      </c>
      <c r="J38" s="18" t="str">
        <f t="shared" ref="J38:J56" si="6">IFERROR(IF(LEFT(C38,1)&lt;&gt;"D",IFERROR(RIGHT(C38,2)+LEFT(RIGHT(C38,4),2)*60+(C38-RIGHT(C38,4))/10000*3600-IF(G38="B",$J$4,$J$3),""),"" ),"")</f>
        <v/>
      </c>
      <c r="K38" s="19" t="str">
        <f t="shared" ref="K38:K56" si="7">IF(C38&lt;&gt;"",IFERROR(IF(C38&gt;0,RANK(J38,IF(J$6:J$56&gt;0,J$6:J$56,),1)-COUNTIF(J$6:J$56,"=0"),IF(C38="",COUNT(J$6:J$56)+1,0)),0),"")</f>
        <v/>
      </c>
      <c r="L38" s="19" t="str">
        <f t="shared" ref="L38:L56" si="8">IFERROR(IF(J38&lt;&gt;"",J38/F38,"")/H38,"")</f>
        <v/>
      </c>
      <c r="M38" s="18" t="str">
        <f>IF(ISTEXT(C38),SignOnSheet!$U$31+1,IF(C38&lt;&gt;"",IFERROR(IF(L38&gt;0,RANK(L38,IF(L$6:L$56&gt;0,L$6:L$56,),1)-COUNTIF(L$6:L$56,"=0"),IF(L38&lt;&gt;"",SignOnSheet!$U$31+1,0)),0),""))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">
      <c r="A39" s="17">
        <f t="shared" si="3"/>
        <v>34</v>
      </c>
      <c r="B39" s="11"/>
      <c r="C39" s="11"/>
      <c r="D39" s="17" t="str">
        <f>IF(B39&lt;&gt;"",IFERROR(VLOOKUP(B39,SignOnSheet!$D$5:$N$27,7,FALSE),"NON_LISTED"),"")</f>
        <v/>
      </c>
      <c r="E39" s="18" t="str">
        <f>IF(B39&lt;&gt;"",IFERROR(VLOOKUP(B39,SignOnSheet!$D$5:$K$27,3,FALSE),"NON_LISTED"),"")</f>
        <v/>
      </c>
      <c r="F39" s="18" t="str">
        <f>IF(B39&lt;&gt;"",IFERROR(VLOOKUP(B39,SignOnSheet!$D$5:$K$27,4,FALSE),"NON_LISTED"),"")</f>
        <v/>
      </c>
      <c r="G39" s="18" t="str">
        <f>IF(B39&lt;&gt;"",IFERROR(VLOOKUP(B39,SignOnSheet!$D$5:$K$27,5,FALSE),"NON_LISTED"),"")</f>
        <v/>
      </c>
      <c r="H39" s="18" t="str">
        <f>IF(B39&lt;&gt;"",IFERROR(VLOOKUP(B39,SignOnSheet!$D$5:$K$27,6,FALSE),"NON_LISTED"),"")</f>
        <v/>
      </c>
      <c r="I39" s="39" t="str">
        <f>IF(B39&lt;&gt;"",IFERROR(VLOOKUP(B39,SignOnSheet!$D$5:$K$27,2,FALSE),"NON_LISTED"),"")</f>
        <v/>
      </c>
      <c r="J39" s="18" t="str">
        <f t="shared" si="6"/>
        <v/>
      </c>
      <c r="K39" s="19" t="str">
        <f t="shared" si="7"/>
        <v/>
      </c>
      <c r="L39" s="19" t="str">
        <f t="shared" si="8"/>
        <v/>
      </c>
      <c r="M39" s="18" t="str">
        <f>IF(ISTEXT(C39),SignOnSheet!$U$31+1,IF(C39&lt;&gt;"",IFERROR(IF(L39&gt;0,RANK(L39,IF(L$6:L$56&gt;0,L$6:L$56,),1)-COUNTIF(L$6:L$56,"=0"),IF(L39&lt;&gt;"",SignOnSheet!$U$31+1,0)),0),""))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">
      <c r="A40" s="17">
        <f t="shared" ref="A40:A56" si="9">A39+1</f>
        <v>35</v>
      </c>
      <c r="B40" s="11"/>
      <c r="C40" s="11"/>
      <c r="D40" s="17" t="str">
        <f>IF(B40&lt;&gt;"",IFERROR(VLOOKUP(B40,SignOnSheet!$D$5:$N$27,7,FALSE),"NON_LISTED"),"")</f>
        <v/>
      </c>
      <c r="E40" s="18" t="str">
        <f>IF(B40&lt;&gt;"",IFERROR(VLOOKUP(B40,SignOnSheet!$D$5:$K$27,3,FALSE),"NON_LISTED"),"")</f>
        <v/>
      </c>
      <c r="F40" s="18" t="str">
        <f>IF(B40&lt;&gt;"",IFERROR(VLOOKUP(B40,SignOnSheet!$D$5:$K$27,4,FALSE),"NON_LISTED"),"")</f>
        <v/>
      </c>
      <c r="G40" s="18" t="str">
        <f>IF(B40&lt;&gt;"",IFERROR(VLOOKUP(B40,SignOnSheet!$D$5:$K$27,5,FALSE),"NON_LISTED"),"")</f>
        <v/>
      </c>
      <c r="H40" s="18" t="str">
        <f>IF(B40&lt;&gt;"",IFERROR(VLOOKUP(B40,SignOnSheet!$D$5:$K$27,6,FALSE),"NON_LISTED"),"")</f>
        <v/>
      </c>
      <c r="I40" s="39" t="str">
        <f>IF(B40&lt;&gt;"",IFERROR(VLOOKUP(B40,SignOnSheet!$D$5:$K$27,2,FALSE),"NON_LISTED"),"")</f>
        <v/>
      </c>
      <c r="J40" s="18" t="str">
        <f t="shared" si="6"/>
        <v/>
      </c>
      <c r="K40" s="19" t="str">
        <f t="shared" si="7"/>
        <v/>
      </c>
      <c r="L40" s="19" t="str">
        <f t="shared" si="8"/>
        <v/>
      </c>
      <c r="M40" s="18" t="str">
        <f>IF(ISTEXT(C40),SignOnSheet!$U$31+1,IF(C40&lt;&gt;"",IFERROR(IF(L40&gt;0,RANK(L40,IF(L$6:L$56&gt;0,L$6:L$56,),1)-COUNTIF(L$6:L$56,"=0"),IF(L40&lt;&gt;"",SignOnSheet!$U$31+1,0)),0),""))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">
      <c r="A41" s="17">
        <f t="shared" si="9"/>
        <v>36</v>
      </c>
      <c r="B41" s="11"/>
      <c r="C41" s="11"/>
      <c r="D41" s="17" t="str">
        <f>IF(B41&lt;&gt;"",IFERROR(VLOOKUP(B41,SignOnSheet!$D$5:$N$27,7,FALSE),"NON_LISTED"),"")</f>
        <v/>
      </c>
      <c r="E41" s="18" t="str">
        <f>IF(B41&lt;&gt;"",IFERROR(VLOOKUP(B41,SignOnSheet!$D$5:$K$27,3,FALSE),"NON_LISTED"),"")</f>
        <v/>
      </c>
      <c r="F41" s="18" t="str">
        <f>IF(B41&lt;&gt;"",IFERROR(VLOOKUP(B41,SignOnSheet!$D$5:$K$27,4,FALSE),"NON_LISTED"),"")</f>
        <v/>
      </c>
      <c r="G41" s="18" t="str">
        <f>IF(B41&lt;&gt;"",IFERROR(VLOOKUP(B41,SignOnSheet!$D$5:$K$27,5,FALSE),"NON_LISTED"),"")</f>
        <v/>
      </c>
      <c r="H41" s="18" t="str">
        <f>IF(B41&lt;&gt;"",IFERROR(VLOOKUP(B41,SignOnSheet!$D$5:$K$27,6,FALSE),"NON_LISTED"),"")</f>
        <v/>
      </c>
      <c r="I41" s="27" t="str">
        <f>IF(B41&lt;&gt;"",IFERROR(VLOOKUP(B41,SignOnSheet!$D$5:$K$27,2,FALSE),"NON_LISTED"),"")</f>
        <v/>
      </c>
      <c r="J41" s="18" t="str">
        <f t="shared" si="6"/>
        <v/>
      </c>
      <c r="K41" s="19" t="str">
        <f t="shared" si="7"/>
        <v/>
      </c>
      <c r="L41" s="19" t="str">
        <f t="shared" si="8"/>
        <v/>
      </c>
      <c r="M41" s="18" t="str">
        <f>IF(ISTEXT(C41),SignOnSheet!$U$31+1,IF(C41&lt;&gt;"",IFERROR(IF(L41&gt;0,RANK(L41,IF(L$6:L$56&gt;0,L$6:L$56,),1)-COUNTIF(L$6:L$56,"=0"),IF(L41&lt;&gt;"",SignOnSheet!$U$31+1,0)),0),""))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">
      <c r="A42" s="17">
        <f t="shared" si="9"/>
        <v>37</v>
      </c>
      <c r="B42" s="11"/>
      <c r="C42" s="11"/>
      <c r="D42" s="17" t="str">
        <f>IF(B42&lt;&gt;"",IFERROR(VLOOKUP(B42,SignOnSheet!$D$5:$N$27,7,FALSE),"NON_LISTED"),"")</f>
        <v/>
      </c>
      <c r="E42" s="18" t="str">
        <f>IF(B42&lt;&gt;"",IFERROR(VLOOKUP(B42,SignOnSheet!$D$5:$K$27,3,FALSE),"NON_LISTED"),"")</f>
        <v/>
      </c>
      <c r="F42" s="18" t="str">
        <f>IF(B42&lt;&gt;"",IFERROR(VLOOKUP(B42,SignOnSheet!$D$5:$K$27,4,FALSE),"NON_LISTED"),"")</f>
        <v/>
      </c>
      <c r="G42" s="18" t="str">
        <f>IF(B42&lt;&gt;"",IFERROR(VLOOKUP(B42,SignOnSheet!$D$5:$K$27,5,FALSE),"NON_LISTED"),"")</f>
        <v/>
      </c>
      <c r="H42" s="18" t="str">
        <f>IF(B42&lt;&gt;"",IFERROR(VLOOKUP(B42,SignOnSheet!$D$5:$K$27,6,FALSE),"NON_LISTED"),"")</f>
        <v/>
      </c>
      <c r="I42" s="27" t="str">
        <f>IF(B42&lt;&gt;"",IFERROR(VLOOKUP(B42,SignOnSheet!$D$5:$K$27,2,FALSE),"NON_LISTED"),"")</f>
        <v/>
      </c>
      <c r="J42" s="18" t="str">
        <f t="shared" si="6"/>
        <v/>
      </c>
      <c r="K42" s="19" t="str">
        <f t="shared" si="7"/>
        <v/>
      </c>
      <c r="L42" s="19" t="str">
        <f t="shared" si="8"/>
        <v/>
      </c>
      <c r="M42" s="18" t="str">
        <f>IF(ISTEXT(C42),SignOnSheet!$U$31+1,IF(C42&lt;&gt;"",IFERROR(IF(L42&gt;0,RANK(L42,IF(L$6:L$56&gt;0,L$6:L$56,),1)-COUNTIF(L$6:L$56,"=0"),IF(L42&lt;&gt;"",SignOnSheet!$U$31+1,0)),0),""))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">
      <c r="A43" s="17">
        <f t="shared" si="9"/>
        <v>38</v>
      </c>
      <c r="B43" s="11"/>
      <c r="C43" s="11"/>
      <c r="D43" s="17" t="str">
        <f>IF(B43&lt;&gt;"",IFERROR(VLOOKUP(B43,SignOnSheet!$D$5:$N$27,7,FALSE),"NON_LISTED"),"")</f>
        <v/>
      </c>
      <c r="E43" s="18" t="str">
        <f>IF(B43&lt;&gt;"",IFERROR(VLOOKUP(B43,SignOnSheet!$D$5:$K$27,3,FALSE),"NON_LISTED"),"")</f>
        <v/>
      </c>
      <c r="F43" s="18" t="str">
        <f>IF(B43&lt;&gt;"",IFERROR(VLOOKUP(B43,SignOnSheet!$D$5:$K$27,4,FALSE),"NON_LISTED"),"")</f>
        <v/>
      </c>
      <c r="G43" s="18" t="str">
        <f>IF(B43&lt;&gt;"",IFERROR(VLOOKUP(B43,SignOnSheet!$D$5:$K$27,5,FALSE),"NON_LISTED"),"")</f>
        <v/>
      </c>
      <c r="H43" s="18" t="str">
        <f>IF(B43&lt;&gt;"",IFERROR(VLOOKUP(B43,SignOnSheet!$D$5:$K$27,6,FALSE),"NON_LISTED"),"")</f>
        <v/>
      </c>
      <c r="I43" s="27" t="str">
        <f>IF(B43&lt;&gt;"",IFERROR(VLOOKUP(B43,SignOnSheet!$D$5:$K$27,2,FALSE),"NON_LISTED"),"")</f>
        <v/>
      </c>
      <c r="J43" s="18" t="str">
        <f t="shared" si="6"/>
        <v/>
      </c>
      <c r="K43" s="19" t="str">
        <f t="shared" si="7"/>
        <v/>
      </c>
      <c r="L43" s="19" t="str">
        <f t="shared" si="8"/>
        <v/>
      </c>
      <c r="M43" s="18" t="str">
        <f>IF(ISTEXT(C43),SignOnSheet!$U$31+1,IF(C43&lt;&gt;"",IFERROR(IF(L43&gt;0,RANK(L43,IF(L$6:L$56&gt;0,L$6:L$56,),1)-COUNTIF(L$6:L$56,"=0"),IF(L43&lt;&gt;"",SignOnSheet!$U$31+1,0)),0),""))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">
      <c r="A44" s="17">
        <f t="shared" si="9"/>
        <v>39</v>
      </c>
      <c r="B44" s="11"/>
      <c r="C44" s="11"/>
      <c r="D44" s="17" t="str">
        <f>IF(B44&lt;&gt;"",IFERROR(VLOOKUP(B44,SignOnSheet!$D$5:$N$27,7,FALSE),"NON_LISTED"),"")</f>
        <v/>
      </c>
      <c r="E44" s="18" t="str">
        <f>IF(B44&lt;&gt;"",IFERROR(VLOOKUP(B44,SignOnSheet!$D$5:$K$27,3,FALSE),"NON_LISTED"),"")</f>
        <v/>
      </c>
      <c r="F44" s="18" t="str">
        <f>IF(B44&lt;&gt;"",IFERROR(VLOOKUP(B44,SignOnSheet!$D$5:$K$27,4,FALSE),"NON_LISTED"),"")</f>
        <v/>
      </c>
      <c r="G44" s="18" t="str">
        <f>IF(B44&lt;&gt;"",IFERROR(VLOOKUP(B44,SignOnSheet!$D$5:$K$27,5,FALSE),"NON_LISTED"),"")</f>
        <v/>
      </c>
      <c r="H44" s="18" t="str">
        <f>IF(B44&lt;&gt;"",IFERROR(VLOOKUP(B44,SignOnSheet!$D$5:$K$27,6,FALSE),"NON_LISTED"),"")</f>
        <v/>
      </c>
      <c r="I44" s="27" t="str">
        <f>IF(B44&lt;&gt;"",IFERROR(VLOOKUP(B44,SignOnSheet!$D$5:$K$27,2,FALSE),"NON_LISTED"),"")</f>
        <v/>
      </c>
      <c r="J44" s="18" t="str">
        <f t="shared" si="6"/>
        <v/>
      </c>
      <c r="K44" s="19" t="str">
        <f t="shared" si="7"/>
        <v/>
      </c>
      <c r="L44" s="19" t="str">
        <f t="shared" si="8"/>
        <v/>
      </c>
      <c r="M44" s="18" t="str">
        <f>IF(ISTEXT(C44),SignOnSheet!$U$31+1,IF(C44&lt;&gt;"",IFERROR(IF(L44&gt;0,RANK(L44,IF(L$6:L$56&gt;0,L$6:L$56,),1)-COUNTIF(L$6:L$56,"=0"),IF(L44&lt;&gt;"",SignOnSheet!$U$31+1,0)),0),""))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">
      <c r="A45" s="17">
        <f t="shared" si="9"/>
        <v>40</v>
      </c>
      <c r="B45" s="11"/>
      <c r="C45" s="11"/>
      <c r="D45" s="17" t="str">
        <f>IF(B45&lt;&gt;"",IFERROR(VLOOKUP(B45,SignOnSheet!$D$5:$N$27,7,FALSE),"NON_LISTED"),"")</f>
        <v/>
      </c>
      <c r="E45" s="18" t="str">
        <f>IF(B45&lt;&gt;"",IFERROR(VLOOKUP(B45,SignOnSheet!$D$5:$K$27,3,FALSE),"NON_LISTED"),"")</f>
        <v/>
      </c>
      <c r="F45" s="18" t="str">
        <f>IF(B45&lt;&gt;"",IFERROR(VLOOKUP(B45,SignOnSheet!$D$5:$K$27,4,FALSE),"NON_LISTED"),"")</f>
        <v/>
      </c>
      <c r="G45" s="18" t="str">
        <f>IF(B45&lt;&gt;"",IFERROR(VLOOKUP(B45,SignOnSheet!$D$5:$K$27,5,FALSE),"NON_LISTED"),"")</f>
        <v/>
      </c>
      <c r="H45" s="18" t="str">
        <f>IF(B45&lt;&gt;"",IFERROR(VLOOKUP(B45,SignOnSheet!$D$5:$K$27,6,FALSE),"NON_LISTED"),"")</f>
        <v/>
      </c>
      <c r="I45" s="27" t="str">
        <f>IF(B45&lt;&gt;"",IFERROR(VLOOKUP(B45,SignOnSheet!$D$5:$K$27,2,FALSE),"NON_LISTED"),"")</f>
        <v/>
      </c>
      <c r="J45" s="18" t="str">
        <f t="shared" si="6"/>
        <v/>
      </c>
      <c r="K45" s="19" t="str">
        <f t="shared" si="7"/>
        <v/>
      </c>
      <c r="L45" s="19" t="str">
        <f t="shared" si="8"/>
        <v/>
      </c>
      <c r="M45" s="18" t="str">
        <f>IF(ISTEXT(C45),SignOnSheet!$U$31+1,IF(C45&lt;&gt;"",IFERROR(IF(L45&gt;0,RANK(L45,IF(L$6:L$56&gt;0,L$6:L$56,),1)-COUNTIF(L$6:L$56,"=0"),IF(L45&lt;&gt;"",SignOnSheet!$U$31+1,0)),0),""))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">
      <c r="A46" s="17">
        <f t="shared" si="9"/>
        <v>41</v>
      </c>
      <c r="B46" s="11"/>
      <c r="C46" s="11"/>
      <c r="D46" s="17" t="str">
        <f>IF(B46&lt;&gt;"",IFERROR(VLOOKUP(B46,SignOnSheet!$D$5:$N$27,7,FALSE),"NON_LISTED"),"")</f>
        <v/>
      </c>
      <c r="E46" s="18" t="str">
        <f>IF(B46&lt;&gt;"",IFERROR(VLOOKUP(B46,SignOnSheet!$D$5:$K$27,3,FALSE),"NON_LISTED"),"")</f>
        <v/>
      </c>
      <c r="F46" s="18" t="str">
        <f>IF(B46&lt;&gt;"",IFERROR(VLOOKUP(B46,SignOnSheet!$D$5:$K$27,4,FALSE),"NON_LISTED"),"")</f>
        <v/>
      </c>
      <c r="G46" s="18" t="str">
        <f>IF(B46&lt;&gt;"",IFERROR(VLOOKUP(B46,SignOnSheet!$D$5:$K$27,5,FALSE),"NON_LISTED"),"")</f>
        <v/>
      </c>
      <c r="H46" s="18" t="str">
        <f>IF(B46&lt;&gt;"",IFERROR(VLOOKUP(B46,SignOnSheet!$D$5:$K$27,6,FALSE),"NON_LISTED"),"")</f>
        <v/>
      </c>
      <c r="I46" s="27" t="str">
        <f>IF(B46&lt;&gt;"",IFERROR(VLOOKUP(B46,SignOnSheet!$D$5:$K$27,2,FALSE),"NON_LISTED"),"")</f>
        <v/>
      </c>
      <c r="J46" s="18" t="str">
        <f t="shared" si="6"/>
        <v/>
      </c>
      <c r="K46" s="19" t="str">
        <f t="shared" si="7"/>
        <v/>
      </c>
      <c r="L46" s="19" t="str">
        <f t="shared" si="8"/>
        <v/>
      </c>
      <c r="M46" s="18" t="str">
        <f>IF(ISTEXT(C46),SignOnSheet!$U$31+1,IF(C46&lt;&gt;"",IFERROR(IF(L46&gt;0,RANK(L46,IF(L$6:L$56&gt;0,L$6:L$56,),1)-COUNTIF(L$6:L$56,"=0"),IF(L46&lt;&gt;"",SignOnSheet!$U$31+1,0)),0),""))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">
      <c r="A47" s="17">
        <f t="shared" si="9"/>
        <v>42</v>
      </c>
      <c r="B47" s="11"/>
      <c r="C47" s="11"/>
      <c r="D47" s="17" t="str">
        <f>IF(B47&lt;&gt;"",IFERROR(VLOOKUP(B47,SignOnSheet!$D$5:$N$27,7,FALSE),"NON_LISTED"),"")</f>
        <v/>
      </c>
      <c r="E47" s="18" t="str">
        <f>IF(B47&lt;&gt;"",IFERROR(VLOOKUP(B47,SignOnSheet!$D$5:$K$27,3,FALSE),"NON_LISTED"),"")</f>
        <v/>
      </c>
      <c r="F47" s="18" t="str">
        <f>IF(B47&lt;&gt;"",IFERROR(VLOOKUP(B47,SignOnSheet!$D$5:$K$27,4,FALSE),"NON_LISTED"),"")</f>
        <v/>
      </c>
      <c r="G47" s="18" t="str">
        <f>IF(B47&lt;&gt;"",IFERROR(VLOOKUP(B47,SignOnSheet!$D$5:$K$27,5,FALSE),"NON_LISTED"),"")</f>
        <v/>
      </c>
      <c r="H47" s="18" t="str">
        <f>IF(B47&lt;&gt;"",IFERROR(VLOOKUP(B47,SignOnSheet!$D$5:$K$27,6,FALSE),"NON_LISTED"),"")</f>
        <v/>
      </c>
      <c r="I47" s="27" t="str">
        <f>IF(B47&lt;&gt;"",IFERROR(VLOOKUP(B47,SignOnSheet!$D$5:$K$27,2,FALSE),"NON_LISTED"),"")</f>
        <v/>
      </c>
      <c r="J47" s="18" t="str">
        <f t="shared" si="6"/>
        <v/>
      </c>
      <c r="K47" s="19" t="str">
        <f t="shared" si="7"/>
        <v/>
      </c>
      <c r="L47" s="19" t="str">
        <f t="shared" si="8"/>
        <v/>
      </c>
      <c r="M47" s="18" t="str">
        <f>IF(ISTEXT(C47),SignOnSheet!$U$31+1,IF(C47&lt;&gt;"",IFERROR(IF(L47&gt;0,RANK(L47,IF(L$6:L$56&gt;0,L$6:L$56,),1)-COUNTIF(L$6:L$56,"=0"),IF(L47&lt;&gt;"",SignOnSheet!$U$31+1,0)),0),""))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">
      <c r="A48" s="17">
        <f t="shared" si="9"/>
        <v>43</v>
      </c>
      <c r="B48" s="11"/>
      <c r="C48" s="11"/>
      <c r="D48" s="17" t="str">
        <f>IF(B48&lt;&gt;"",IFERROR(VLOOKUP(B48,SignOnSheet!$D$5:$N$27,7,FALSE),"NON_LISTED"),"")</f>
        <v/>
      </c>
      <c r="E48" s="18" t="str">
        <f>IF(B48&lt;&gt;"",IFERROR(VLOOKUP(B48,SignOnSheet!$D$5:$K$27,3,FALSE),"NON_LISTED"),"")</f>
        <v/>
      </c>
      <c r="F48" s="18" t="str">
        <f>IF(B48&lt;&gt;"",IFERROR(VLOOKUP(B48,SignOnSheet!$D$5:$K$27,4,FALSE),"NON_LISTED"),"")</f>
        <v/>
      </c>
      <c r="G48" s="18" t="str">
        <f>IF(B48&lt;&gt;"",IFERROR(VLOOKUP(B48,SignOnSheet!$D$5:$K$27,5,FALSE),"NON_LISTED"),"")</f>
        <v/>
      </c>
      <c r="H48" s="18" t="str">
        <f>IF(B48&lt;&gt;"",IFERROR(VLOOKUP(B48,SignOnSheet!$D$5:$K$27,6,FALSE),"NON_LISTED"),"")</f>
        <v/>
      </c>
      <c r="I48" s="27" t="str">
        <f>IF(B48&lt;&gt;"",IFERROR(VLOOKUP(B48,SignOnSheet!$D$5:$K$27,2,FALSE),"NON_LISTED"),"")</f>
        <v/>
      </c>
      <c r="J48" s="18" t="str">
        <f t="shared" si="6"/>
        <v/>
      </c>
      <c r="K48" s="19" t="str">
        <f t="shared" si="7"/>
        <v/>
      </c>
      <c r="L48" s="19" t="str">
        <f t="shared" si="8"/>
        <v/>
      </c>
      <c r="M48" s="18" t="str">
        <f>IF(ISTEXT(C48),SignOnSheet!$U$31+1,IF(C48&lt;&gt;"",IFERROR(IF(L48&gt;0,RANK(L48,IF(L$6:L$56&gt;0,L$6:L$56,),1)-COUNTIF(L$6:L$56,"=0"),IF(L48&lt;&gt;"",SignOnSheet!$U$31+1,0)),0),""))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">
      <c r="A49" s="17">
        <f t="shared" si="9"/>
        <v>44</v>
      </c>
      <c r="B49" s="11"/>
      <c r="C49" s="11"/>
      <c r="D49" s="17" t="str">
        <f>IF(B49&lt;&gt;"",IFERROR(VLOOKUP(B49,SignOnSheet!$D$5:$N$27,7,FALSE),"NON_LISTED"),"")</f>
        <v/>
      </c>
      <c r="E49" s="18" t="str">
        <f>IF(B49&lt;&gt;"",IFERROR(VLOOKUP(B49,SignOnSheet!$D$5:$K$27,3,FALSE),"NON_LISTED"),"")</f>
        <v/>
      </c>
      <c r="F49" s="18" t="str">
        <f>IF(B49&lt;&gt;"",IFERROR(VLOOKUP(B49,SignOnSheet!$D$5:$K$27,4,FALSE),"NON_LISTED"),"")</f>
        <v/>
      </c>
      <c r="G49" s="18" t="str">
        <f>IF(B49&lt;&gt;"",IFERROR(VLOOKUP(B49,SignOnSheet!$D$5:$K$27,5,FALSE),"NON_LISTED"),"")</f>
        <v/>
      </c>
      <c r="H49" s="18" t="str">
        <f>IF(B49&lt;&gt;"",IFERROR(VLOOKUP(B49,SignOnSheet!$D$5:$K$27,6,FALSE),"NON_LISTED"),"")</f>
        <v/>
      </c>
      <c r="I49" s="27" t="str">
        <f>IF(B49&lt;&gt;"",IFERROR(VLOOKUP(B49,SignOnSheet!$D$5:$K$27,2,FALSE),"NON_LISTED"),"")</f>
        <v/>
      </c>
      <c r="J49" s="18" t="str">
        <f t="shared" si="6"/>
        <v/>
      </c>
      <c r="K49" s="19" t="str">
        <f t="shared" si="7"/>
        <v/>
      </c>
      <c r="L49" s="19" t="str">
        <f t="shared" si="8"/>
        <v/>
      </c>
      <c r="M49" s="18" t="str">
        <f>IF(ISTEXT(C49),SignOnSheet!$U$31+1,IF(C49&lt;&gt;"",IFERROR(IF(L49&gt;0,RANK(L49,IF(L$6:L$56&gt;0,L$6:L$56,),1)-COUNTIF(L$6:L$56,"=0"),IF(L49&lt;&gt;"",SignOnSheet!$U$31+1,0)),0),""))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">
      <c r="A50" s="17">
        <f t="shared" si="9"/>
        <v>45</v>
      </c>
      <c r="B50" s="11"/>
      <c r="C50" s="11"/>
      <c r="D50" s="17" t="str">
        <f>IF(B50&lt;&gt;"",IFERROR(VLOOKUP(B50,SignOnSheet!$D$5:$N$27,7,FALSE),"NON_LISTED"),"")</f>
        <v/>
      </c>
      <c r="E50" s="18" t="str">
        <f>IF(B50&lt;&gt;"",IFERROR(VLOOKUP(B50,SignOnSheet!$D$5:$K$27,3,FALSE),"NON_LISTED"),"")</f>
        <v/>
      </c>
      <c r="F50" s="18" t="str">
        <f>IF(B50&lt;&gt;"",IFERROR(VLOOKUP(B50,SignOnSheet!$D$5:$K$27,4,FALSE),"NON_LISTED"),"")</f>
        <v/>
      </c>
      <c r="G50" s="18" t="str">
        <f>IF(B50&lt;&gt;"",IFERROR(VLOOKUP(B50,SignOnSheet!$D$5:$K$27,5,FALSE),"NON_LISTED"),"")</f>
        <v/>
      </c>
      <c r="H50" s="18" t="str">
        <f>IF(B50&lt;&gt;"",IFERROR(VLOOKUP(B50,SignOnSheet!$D$5:$K$27,6,FALSE),"NON_LISTED"),"")</f>
        <v/>
      </c>
      <c r="I50" s="27" t="str">
        <f>IF(B50&lt;&gt;"",IFERROR(VLOOKUP(B50,SignOnSheet!$D$5:$K$27,2,FALSE),"NON_LISTED"),"")</f>
        <v/>
      </c>
      <c r="J50" s="18" t="str">
        <f t="shared" si="6"/>
        <v/>
      </c>
      <c r="K50" s="19" t="str">
        <f t="shared" si="7"/>
        <v/>
      </c>
      <c r="L50" s="19" t="str">
        <f t="shared" si="8"/>
        <v/>
      </c>
      <c r="M50" s="18" t="str">
        <f>IF(ISTEXT(C50),SignOnSheet!$U$31+1,IF(C50&lt;&gt;"",IFERROR(IF(L50&gt;0,RANK(L50,IF(L$6:L$56&gt;0,L$6:L$56,),1)-COUNTIF(L$6:L$56,"=0"),IF(L50&lt;&gt;"",SignOnSheet!$U$31+1,0)),0),""))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">
      <c r="A51" s="17">
        <f t="shared" si="9"/>
        <v>46</v>
      </c>
      <c r="B51" s="11"/>
      <c r="C51" s="11"/>
      <c r="D51" s="17" t="str">
        <f>IF(B51&lt;&gt;"",IFERROR(VLOOKUP(B51,SignOnSheet!$D$5:$N$27,7,FALSE),"NON_LISTED"),"")</f>
        <v/>
      </c>
      <c r="E51" s="18" t="str">
        <f>IF(B51&lt;&gt;"",IFERROR(VLOOKUP(B51,SignOnSheet!$D$5:$K$27,3,FALSE),"NON_LISTED"),"")</f>
        <v/>
      </c>
      <c r="F51" s="18" t="str">
        <f>IF(B51&lt;&gt;"",IFERROR(VLOOKUP(B51,SignOnSheet!$D$5:$K$27,4,FALSE),"NON_LISTED"),"")</f>
        <v/>
      </c>
      <c r="G51" s="18" t="str">
        <f>IF(B51&lt;&gt;"",IFERROR(VLOOKUP(B51,SignOnSheet!$D$5:$K$27,5,FALSE),"NON_LISTED"),"")</f>
        <v/>
      </c>
      <c r="H51" s="18" t="str">
        <f>IF(B51&lt;&gt;"",IFERROR(VLOOKUP(B51,SignOnSheet!$D$5:$K$27,6,FALSE),"NON_LISTED"),"")</f>
        <v/>
      </c>
      <c r="I51" s="27" t="str">
        <f>IF(B51&lt;&gt;"",IFERROR(VLOOKUP(B51,SignOnSheet!$D$5:$K$27,2,FALSE),"NON_LISTED"),"")</f>
        <v/>
      </c>
      <c r="J51" s="18" t="str">
        <f t="shared" si="6"/>
        <v/>
      </c>
      <c r="K51" s="19" t="str">
        <f t="shared" si="7"/>
        <v/>
      </c>
      <c r="L51" s="19" t="str">
        <f t="shared" si="8"/>
        <v/>
      </c>
      <c r="M51" s="18" t="str">
        <f>IF(ISTEXT(C51),SignOnSheet!$U$31+1,IF(C51&lt;&gt;"",IFERROR(IF(L51&gt;0,RANK(L51,IF(L$6:L$56&gt;0,L$6:L$56,),1)-COUNTIF(L$6:L$56,"=0"),IF(L51&lt;&gt;"",SignOnSheet!$U$31+1,0)),0),""))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">
      <c r="A52" s="17">
        <f t="shared" si="9"/>
        <v>47</v>
      </c>
      <c r="B52" s="11"/>
      <c r="C52" s="11"/>
      <c r="D52" s="17" t="str">
        <f>IF(B52&lt;&gt;"",IFERROR(VLOOKUP(B52,SignOnSheet!$D$5:$N$27,7,FALSE),"NON_LISTED"),"")</f>
        <v/>
      </c>
      <c r="E52" s="18" t="str">
        <f>IF(B52&lt;&gt;"",IFERROR(VLOOKUP(B52,SignOnSheet!$D$5:$K$27,3,FALSE),"NON_LISTED"),"")</f>
        <v/>
      </c>
      <c r="F52" s="18" t="str">
        <f>IF(B52&lt;&gt;"",IFERROR(VLOOKUP(B52,SignOnSheet!$D$5:$K$27,4,FALSE),"NON_LISTED"),"")</f>
        <v/>
      </c>
      <c r="G52" s="18" t="str">
        <f>IF(B52&lt;&gt;"",IFERROR(VLOOKUP(B52,SignOnSheet!$D$5:$K$27,5,FALSE),"NON_LISTED"),"")</f>
        <v/>
      </c>
      <c r="H52" s="18" t="str">
        <f>IF(B52&lt;&gt;"",IFERROR(VLOOKUP(B52,SignOnSheet!$D$5:$K$27,6,FALSE),"NON_LISTED"),"")</f>
        <v/>
      </c>
      <c r="I52" s="27" t="str">
        <f>IF(B52&lt;&gt;"",IFERROR(VLOOKUP(B52,SignOnSheet!$D$5:$K$27,2,FALSE),"NON_LISTED"),"")</f>
        <v/>
      </c>
      <c r="J52" s="18" t="str">
        <f t="shared" si="6"/>
        <v/>
      </c>
      <c r="K52" s="19" t="str">
        <f t="shared" si="7"/>
        <v/>
      </c>
      <c r="L52" s="19" t="str">
        <f t="shared" si="8"/>
        <v/>
      </c>
      <c r="M52" s="18" t="str">
        <f>IF(ISTEXT(C52),SignOnSheet!$U$31+1,IF(C52&lt;&gt;"",IFERROR(IF(L52&gt;0,RANK(L52,IF(L$6:L$56&gt;0,L$6:L$56,),1)-COUNTIF(L$6:L$56,"=0"),IF(L52&lt;&gt;"",SignOnSheet!$U$31+1,0)),0),""))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">
      <c r="A53" s="17">
        <f t="shared" si="9"/>
        <v>48</v>
      </c>
      <c r="B53" s="11"/>
      <c r="C53" s="11"/>
      <c r="D53" s="17" t="str">
        <f>IF(B53&lt;&gt;"",IFERROR(VLOOKUP(B53,SignOnSheet!$D$5:$N$27,7,FALSE),"NON_LISTED"),"")</f>
        <v/>
      </c>
      <c r="E53" s="18" t="str">
        <f>IF(B53&lt;&gt;"",IFERROR(VLOOKUP(B53,SignOnSheet!$D$5:$K$27,3,FALSE),"NON_LISTED"),"")</f>
        <v/>
      </c>
      <c r="F53" s="18" t="str">
        <f>IF(B53&lt;&gt;"",IFERROR(VLOOKUP(B53,SignOnSheet!$D$5:$K$27,4,FALSE),"NON_LISTED"),"")</f>
        <v/>
      </c>
      <c r="G53" s="18" t="str">
        <f>IF(B53&lt;&gt;"",IFERROR(VLOOKUP(B53,SignOnSheet!$D$5:$K$27,5,FALSE),"NON_LISTED"),"")</f>
        <v/>
      </c>
      <c r="H53" s="18" t="str">
        <f>IF(B53&lt;&gt;"",IFERROR(VLOOKUP(B53,SignOnSheet!$D$5:$K$27,6,FALSE),"NON_LISTED"),"")</f>
        <v/>
      </c>
      <c r="I53" s="27" t="str">
        <f>IF(B53&lt;&gt;"",IFERROR(VLOOKUP(B53,SignOnSheet!$D$5:$K$27,2,FALSE),"NON_LISTED"),"")</f>
        <v/>
      </c>
      <c r="J53" s="18" t="str">
        <f t="shared" si="6"/>
        <v/>
      </c>
      <c r="K53" s="19" t="str">
        <f t="shared" si="7"/>
        <v/>
      </c>
      <c r="L53" s="19" t="str">
        <f t="shared" si="8"/>
        <v/>
      </c>
      <c r="M53" s="18" t="str">
        <f>IF(ISTEXT(C53),SignOnSheet!$U$31+1,IF(C53&lt;&gt;"",IFERROR(IF(L53&gt;0,RANK(L53,IF(L$6:L$56&gt;0,L$6:L$56,),1)-COUNTIF(L$6:L$56,"=0"),IF(L53&lt;&gt;"",SignOnSheet!$U$31+1,0)),0),""))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">
      <c r="A54" s="17">
        <f t="shared" si="9"/>
        <v>49</v>
      </c>
      <c r="B54" s="11"/>
      <c r="C54" s="11"/>
      <c r="D54" s="17" t="str">
        <f>IF(B54&lt;&gt;"",IFERROR(VLOOKUP(B54,SignOnSheet!$D$5:$N$27,7,FALSE),"NON_LISTED"),"")</f>
        <v/>
      </c>
      <c r="E54" s="18" t="str">
        <f>IF(B54&lt;&gt;"",IFERROR(VLOOKUP(B54,SignOnSheet!$D$5:$K$27,3,FALSE),"NON_LISTED"),"")</f>
        <v/>
      </c>
      <c r="F54" s="18" t="str">
        <f>IF(B54&lt;&gt;"",IFERROR(VLOOKUP(B54,SignOnSheet!$D$5:$K$27,4,FALSE),"NON_LISTED"),"")</f>
        <v/>
      </c>
      <c r="G54" s="18" t="str">
        <f>IF(B54&lt;&gt;"",IFERROR(VLOOKUP(B54,SignOnSheet!$D$5:$K$27,5,FALSE),"NON_LISTED"),"")</f>
        <v/>
      </c>
      <c r="H54" s="18" t="str">
        <f>IF(B54&lt;&gt;"",IFERROR(VLOOKUP(B54,SignOnSheet!$D$5:$K$27,6,FALSE),"NON_LISTED"),"")</f>
        <v/>
      </c>
      <c r="I54" s="27" t="str">
        <f>IF(B54&lt;&gt;"",IFERROR(VLOOKUP(B54,SignOnSheet!$D$5:$K$27,2,FALSE),"NON_LISTED"),"")</f>
        <v/>
      </c>
      <c r="J54" s="18" t="str">
        <f t="shared" si="6"/>
        <v/>
      </c>
      <c r="K54" s="19" t="str">
        <f t="shared" si="7"/>
        <v/>
      </c>
      <c r="L54" s="19" t="str">
        <f t="shared" si="8"/>
        <v/>
      </c>
      <c r="M54" s="18" t="str">
        <f>IF(ISTEXT(C54),SignOnSheet!$U$31+1,IF(C54&lt;&gt;"",IFERROR(IF(L54&gt;0,RANK(L54,IF(L$6:L$56&gt;0,L$6:L$56,),1)-COUNTIF(L$6:L$56,"=0"),IF(L54&lt;&gt;"",SignOnSheet!$U$31+1,0)),0),""))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">
      <c r="A55" s="17">
        <f t="shared" si="9"/>
        <v>50</v>
      </c>
      <c r="B55" s="11"/>
      <c r="C55" s="11"/>
      <c r="D55" s="17" t="str">
        <f>IF(B55&lt;&gt;"",IFERROR(VLOOKUP(B55,SignOnSheet!$D$5:$N$27,7,FALSE),"NON_LISTED"),"")</f>
        <v/>
      </c>
      <c r="E55" s="18" t="str">
        <f>IF(B55&lt;&gt;"",IFERROR(VLOOKUP(B55,SignOnSheet!$D$5:$K$27,3,FALSE),"NON_LISTED"),"")</f>
        <v/>
      </c>
      <c r="F55" s="18" t="str">
        <f>IF(B55&lt;&gt;"",IFERROR(VLOOKUP(B55,SignOnSheet!$D$5:$K$27,4,FALSE),"NON_LISTED"),"")</f>
        <v/>
      </c>
      <c r="G55" s="18" t="str">
        <f>IF(B55&lt;&gt;"",IFERROR(VLOOKUP(B55,SignOnSheet!$D$5:$K$27,5,FALSE),"NON_LISTED"),"")</f>
        <v/>
      </c>
      <c r="H55" s="18" t="str">
        <f>IF(B55&lt;&gt;"",IFERROR(VLOOKUP(B55,SignOnSheet!$D$5:$K$27,6,FALSE),"NON_LISTED"),"")</f>
        <v/>
      </c>
      <c r="I55" s="27" t="str">
        <f>IF(B55&lt;&gt;"",IFERROR(VLOOKUP(B55,SignOnSheet!$D$5:$K$27,2,FALSE),"NON_LISTED"),"")</f>
        <v/>
      </c>
      <c r="J55" s="18" t="str">
        <f t="shared" si="6"/>
        <v/>
      </c>
      <c r="K55" s="19" t="str">
        <f t="shared" si="7"/>
        <v/>
      </c>
      <c r="L55" s="19" t="str">
        <f t="shared" si="8"/>
        <v/>
      </c>
      <c r="M55" s="18" t="str">
        <f>IF(ISTEXT(C55),SignOnSheet!$U$31+1,IF(C55&lt;&gt;"",IFERROR(IF(L55&gt;0,RANK(L55,IF(L$6:L$56&gt;0,L$6:L$56,),1)-COUNTIF(L$6:L$56,"=0"),IF(L55&lt;&gt;"",SignOnSheet!$U$31+1,0)),0),""))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">
      <c r="A56" s="17">
        <f t="shared" si="9"/>
        <v>51</v>
      </c>
      <c r="B56" s="11"/>
      <c r="C56" s="11"/>
      <c r="D56" s="17" t="str">
        <f>IF(B56&lt;&gt;"",IFERROR(VLOOKUP(B56,SignOnSheet!$D$5:$N$27,7,FALSE),"NON_LISTED"),"")</f>
        <v/>
      </c>
      <c r="E56" s="18" t="str">
        <f>IF(B56&lt;&gt;"",IFERROR(VLOOKUP(B56,SignOnSheet!$D$5:$K$27,3,FALSE),"NON_LISTED"),"")</f>
        <v/>
      </c>
      <c r="F56" s="18" t="str">
        <f>IF(B56&lt;&gt;"",IFERROR(VLOOKUP(B56,SignOnSheet!$D$5:$K$27,4,FALSE),"NON_LISTED"),"")</f>
        <v/>
      </c>
      <c r="G56" s="18" t="str">
        <f>IF(B56&lt;&gt;"",IFERROR(VLOOKUP(B56,SignOnSheet!$D$5:$K$27,5,FALSE),"NON_LISTED"),"")</f>
        <v/>
      </c>
      <c r="H56" s="18" t="str">
        <f>IF(B56&lt;&gt;"",IFERROR(VLOOKUP(B56,SignOnSheet!$D$5:$K$27,6,FALSE),"NON_LISTED"),"")</f>
        <v/>
      </c>
      <c r="I56" s="27" t="str">
        <f>IF(B56&lt;&gt;"",IFERROR(VLOOKUP(B56,SignOnSheet!$D$5:$K$27,2,FALSE),"NON_LISTED"),"")</f>
        <v/>
      </c>
      <c r="J56" s="18" t="str">
        <f t="shared" si="6"/>
        <v/>
      </c>
      <c r="K56" s="19" t="str">
        <f t="shared" si="7"/>
        <v/>
      </c>
      <c r="L56" s="19" t="str">
        <f t="shared" si="8"/>
        <v/>
      </c>
      <c r="M56" s="18" t="str">
        <f>IF(ISTEXT(C56),SignOnSheet!$U$31+1,IF(C56&lt;&gt;"",IFERROR(IF(L56&gt;0,RANK(L56,IF(L$6:L$56&gt;0,L$6:L$56,),1)-COUNTIF(L$6:L$56,"=0"),IF(L56&lt;&gt;"",SignOnSheet!$U$31+1,0)),0),""))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conditionalFormatting sqref="B36:B40">
    <cfRule type="duplicateValues" dxfId="23" priority="6"/>
  </conditionalFormatting>
  <conditionalFormatting sqref="B34:B35">
    <cfRule type="duplicateValues" dxfId="22" priority="5"/>
  </conditionalFormatting>
  <conditionalFormatting sqref="B6:B33">
    <cfRule type="duplicateValues" dxfId="21" priority="2"/>
  </conditionalFormatting>
  <conditionalFormatting sqref="C6:C24">
    <cfRule type="duplicateValues" dxfId="20" priority="1"/>
  </conditionalFormatting>
  <pageMargins left="0.70866141732283472" right="0.70866141732283472" top="0.74803149606299213" bottom="0.74803149606299213" header="0.31496062992125984" footer="0.31496062992125984"/>
  <pageSetup scale="6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58"/>
  <sheetViews>
    <sheetView view="pageBreakPreview" zoomScale="85" zoomScaleSheetLayoutView="85" workbookViewId="0">
      <selection activeCell="B6" sqref="B6:C19"/>
    </sheetView>
  </sheetViews>
  <sheetFormatPr defaultColWidth="8.85546875" defaultRowHeight="12.75" x14ac:dyDescent="0.2"/>
  <cols>
    <col min="3" max="3" width="10.42578125" customWidth="1"/>
    <col min="4" max="4" width="35.85546875" customWidth="1"/>
    <col min="5" max="5" width="10.85546875" customWidth="1"/>
    <col min="6" max="7" width="7.140625" customWidth="1"/>
    <col min="8" max="8" width="6" customWidth="1"/>
    <col min="9" max="9" width="1.28515625" customWidth="1"/>
    <col min="11" max="11" width="6" bestFit="1" customWidth="1"/>
    <col min="12" max="12" width="10" customWidth="1"/>
    <col min="13" max="13" width="11" customWidth="1"/>
    <col min="14" max="14" width="8.140625" hidden="1" customWidth="1"/>
    <col min="15" max="15" width="8" customWidth="1"/>
    <col min="16" max="16" width="8.140625" customWidth="1"/>
    <col min="17" max="17" width="3.85546875" customWidth="1"/>
    <col min="18" max="18" width="8.140625" customWidth="1"/>
    <col min="19" max="20" width="8.42578125" customWidth="1"/>
  </cols>
  <sheetData>
    <row r="1" spans="1:25" s="43" customFormat="1" ht="150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75" x14ac:dyDescent="0.25">
      <c r="B2" s="14" t="s">
        <v>25</v>
      </c>
      <c r="C2" s="13">
        <v>10</v>
      </c>
      <c r="F2" s="91"/>
      <c r="G2" s="91"/>
      <c r="H2" s="91"/>
      <c r="I2" s="91"/>
      <c r="J2" s="91"/>
    </row>
    <row r="3" spans="1:25" x14ac:dyDescent="0.2">
      <c r="B3" s="41" t="s">
        <v>280</v>
      </c>
      <c r="C3" s="83">
        <v>6</v>
      </c>
      <c r="F3" s="91"/>
      <c r="G3" s="91"/>
      <c r="H3" s="91"/>
      <c r="I3" s="91"/>
      <c r="J3" s="18">
        <v>-360</v>
      </c>
    </row>
    <row r="4" spans="1:25" x14ac:dyDescent="0.2">
      <c r="B4" s="41" t="s">
        <v>281</v>
      </c>
      <c r="C4">
        <v>0</v>
      </c>
      <c r="J4" s="18">
        <v>0</v>
      </c>
      <c r="N4" s="134"/>
      <c r="O4" s="134"/>
      <c r="P4" s="134"/>
      <c r="Q4" s="134"/>
      <c r="R4" s="134"/>
      <c r="S4" s="134"/>
      <c r="T4" s="134"/>
    </row>
    <row r="5" spans="1:25" ht="51" x14ac:dyDescent="0.2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">
      <c r="A6" s="17">
        <v>1</v>
      </c>
      <c r="B6" s="11">
        <v>23</v>
      </c>
      <c r="C6" s="11">
        <v>3655</v>
      </c>
      <c r="D6" s="17" t="str">
        <f>IF(B6&lt;&gt;"",IFERROR(VLOOKUP(B6,SignOnSheet!$D$5:$N$27,7,FALSE),"NON_LISTED"),"")</f>
        <v>Garth Loudon-Robbie Edouard-Betsy</v>
      </c>
      <c r="E6" s="18" t="str">
        <f>IF(B6&lt;&gt;"",IFERROR(VLOOKUP(B6,SignOnSheet!$D$5:$K$27,3,FALSE),"NON_LISTED"),"")</f>
        <v>Hobie 16</v>
      </c>
      <c r="F6" s="18">
        <f>IF(B6&lt;&gt;"",IFERROR(VLOOKUP(B6,SignOnSheet!$D$5:$K$27,4,FALSE),"NON_LISTED"),"")</f>
        <v>1.21</v>
      </c>
      <c r="G6" s="18" t="str">
        <f>IF(B6&lt;&gt;"",IFERROR(VLOOKUP(B6,SignOnSheet!$D$5:$K$27,5,FALSE),"NON_LISTED"),"")</f>
        <v>B</v>
      </c>
      <c r="H6" s="18">
        <f>IF(B6&lt;&gt;"",IFERROR(VLOOKUP(B6,SignOnSheet!$D$5:$K$27,6,FALSE),"NON_LISTED"),"")</f>
        <v>3</v>
      </c>
      <c r="I6" s="39">
        <f>IF(B6&lt;&gt;"",IFERROR(VLOOKUP(B6,SignOnSheet!$D$5:$K$27,2,FALSE),"NON_LISTED"),"")</f>
        <v>0</v>
      </c>
      <c r="J6" s="18">
        <f t="shared" ref="J6:J56" si="0">IFERROR(IF(LEFT(C6,1)&lt;&gt;"D",IFERROR(RIGHT(C6,2)+LEFT(RIGHT(C6,4),2)*60+(C6-RIGHT(C6,4))/10000*3600-IF(G6="B",$J$4,$J$3),""),"" ),"")</f>
        <v>2215</v>
      </c>
      <c r="K6" s="19">
        <f t="shared" ref="K6:K56" si="1">IF(C6&lt;&gt;"",IFERROR(IF(C6&gt;0,RANK(J6,IF(J$6:J$56&gt;0,J$6:J$56,),1)-COUNTIF(J$6:J$56,"=0"),IF(C6="",COUNT(J$6:J$56)+1,0)),0),"")</f>
        <v>1</v>
      </c>
      <c r="L6" s="19">
        <f t="shared" ref="L6:L56" si="2">IFERROR(IF(J6&lt;&gt;"",J6/F6,"")/H6,"")</f>
        <v>610.19283746556482</v>
      </c>
      <c r="M6" s="18">
        <f>IF(ISTEXT(C6),SignOnSheet!$U$31+1,IF(C6&lt;&gt;"",IFERROR(IF(L6&gt;0,RANK(L6,IF(L$6:L$56&gt;0,L$6:L$56,),1)-COUNTIF(L$6:L$56,"=0"),IF(L6&lt;&gt;"",SignOnSheet!$U$31+1,0)),0),""))</f>
        <v>1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">
      <c r="A7" s="17">
        <v>2</v>
      </c>
      <c r="B7" s="11">
        <v>114146</v>
      </c>
      <c r="C7" s="11">
        <v>4004</v>
      </c>
      <c r="D7" s="17" t="str">
        <f>IF(B7&lt;&gt;"",IFERROR(VLOOKUP(B7,SignOnSheet!$D$5:$N$27,7,FALSE),"NON_LISTED"),"")</f>
        <v>Andrew Boyd-Kim Troll</v>
      </c>
      <c r="E7" s="18" t="str">
        <f>IF(B7&lt;&gt;"",IFERROR(VLOOKUP(B7,SignOnSheet!$D$5:$K$27,3,FALSE),"NON_LISTED"),"")</f>
        <v>Hobie 16</v>
      </c>
      <c r="F7" s="18">
        <f>IF(B7&lt;&gt;"",IFERROR(VLOOKUP(B7,SignOnSheet!$D$5:$K$27,4,FALSE),"NON_LISTED"),"")</f>
        <v>1.21</v>
      </c>
      <c r="G7" s="18" t="str">
        <f>IF(B7&lt;&gt;"",IFERROR(VLOOKUP(B7,SignOnSheet!$D$5:$K$27,5,FALSE),"NON_LISTED"),"")</f>
        <v>B</v>
      </c>
      <c r="H7" s="18">
        <f>IF(B7&lt;&gt;"",IFERROR(VLOOKUP(B7,SignOnSheet!$D$5:$K$27,6,FALSE),"NON_LISTED"),"")</f>
        <v>3</v>
      </c>
      <c r="I7" s="39">
        <f>IF(B7&lt;&gt;"",IFERROR(VLOOKUP(B7,SignOnSheet!$D$5:$K$27,2,FALSE),"NON_LISTED"),"")</f>
        <v>0</v>
      </c>
      <c r="J7" s="18">
        <f t="shared" si="0"/>
        <v>2404</v>
      </c>
      <c r="K7" s="19">
        <f t="shared" si="1"/>
        <v>3</v>
      </c>
      <c r="L7" s="19">
        <f t="shared" si="2"/>
        <v>662.25895316804406</v>
      </c>
      <c r="M7" s="18">
        <f>IF(ISTEXT(C7),SignOnSheet!$U$31+1,IF(C7&lt;&gt;"",IFERROR(IF(L7&gt;0,RANK(L7,IF(L$6:L$56&gt;0,L$6:L$56,),1)-COUNTIF(L$6:L$56,"=0"),IF(L7&lt;&gt;"",SignOnSheet!$U$31+1,0)),0),""))</f>
        <v>3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">
      <c r="A8" s="17">
        <f t="shared" ref="A8:A56" si="3">A7+1</f>
        <v>3</v>
      </c>
      <c r="B8" s="11">
        <v>115106</v>
      </c>
      <c r="C8" s="11">
        <v>4003</v>
      </c>
      <c r="D8" s="17" t="str">
        <f>IF(B8&lt;&gt;"",IFERROR(VLOOKUP(B8,SignOnSheet!$D$5:$N$27,7,FALSE),"NON_LISTED"),"")</f>
        <v>Robert Fine-Stephanie Goodyer</v>
      </c>
      <c r="E8" s="18" t="str">
        <f>IF(B8&lt;&gt;"",IFERROR(VLOOKUP(B8,SignOnSheet!$D$5:$K$27,3,FALSE),"NON_LISTED"),"")</f>
        <v>Hobie 16</v>
      </c>
      <c r="F8" s="18">
        <f>IF(B8&lt;&gt;"",IFERROR(VLOOKUP(B8,SignOnSheet!$D$5:$K$27,4,FALSE),"NON_LISTED"),"")</f>
        <v>1.21</v>
      </c>
      <c r="G8" s="18" t="str">
        <f>IF(B8&lt;&gt;"",IFERROR(VLOOKUP(B8,SignOnSheet!$D$5:$K$27,5,FALSE),"NON_LISTED"),"")</f>
        <v>B</v>
      </c>
      <c r="H8" s="18">
        <f>IF(B8&lt;&gt;"",IFERROR(VLOOKUP(B8,SignOnSheet!$D$5:$K$27,6,FALSE),"NON_LISTED"),"")</f>
        <v>3</v>
      </c>
      <c r="I8" s="39">
        <f>IF(B8&lt;&gt;"",IFERROR(VLOOKUP(B8,SignOnSheet!$D$5:$K$27,2,FALSE),"NON_LISTED"),"")</f>
        <v>0</v>
      </c>
      <c r="J8" s="18">
        <f t="shared" si="0"/>
        <v>2403</v>
      </c>
      <c r="K8" s="19">
        <f t="shared" si="1"/>
        <v>2</v>
      </c>
      <c r="L8" s="19">
        <f t="shared" si="2"/>
        <v>661.98347107438019</v>
      </c>
      <c r="M8" s="18">
        <f>IF(ISTEXT(C8),SignOnSheet!$U$31+1,IF(C8&lt;&gt;"",IFERROR(IF(L8&gt;0,RANK(L8,IF(L$6:L$56&gt;0,L$6:L$56,),1)-COUNTIF(L$6:L$56,"=0"),IF(L8&lt;&gt;"",SignOnSheet!$U$31+1,0)),0),""))</f>
        <v>2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">
      <c r="A9" s="17">
        <f t="shared" si="3"/>
        <v>4</v>
      </c>
      <c r="B9" s="11">
        <v>113744</v>
      </c>
      <c r="C9" s="11">
        <v>4017</v>
      </c>
      <c r="D9" s="17" t="str">
        <f>IF(B9&lt;&gt;"",IFERROR(VLOOKUP(B9,SignOnSheet!$D$5:$N$27,7,FALSE),"NON_LISTED"),"")</f>
        <v>Grahame Southwick-Sharon Rayner</v>
      </c>
      <c r="E9" s="18" t="str">
        <f>IF(B9&lt;&gt;"",IFERROR(VLOOKUP(B9,SignOnSheet!$D$5:$K$27,3,FALSE),"NON_LISTED"),"")</f>
        <v>Hobie 16</v>
      </c>
      <c r="F9" s="18">
        <f>IF(B9&lt;&gt;"",IFERROR(VLOOKUP(B9,SignOnSheet!$D$5:$K$27,4,FALSE),"NON_LISTED"),"")</f>
        <v>1.21</v>
      </c>
      <c r="G9" s="18" t="str">
        <f>IF(B9&lt;&gt;"",IFERROR(VLOOKUP(B9,SignOnSheet!$D$5:$K$27,5,FALSE),"NON_LISTED"),"")</f>
        <v>B</v>
      </c>
      <c r="H9" s="18">
        <f>IF(B9&lt;&gt;"",IFERROR(VLOOKUP(B9,SignOnSheet!$D$5:$K$27,6,FALSE),"NON_LISTED"),"")</f>
        <v>3</v>
      </c>
      <c r="I9" s="39">
        <f>IF(B9&lt;&gt;"",IFERROR(VLOOKUP(B9,SignOnSheet!$D$5:$K$27,2,FALSE),"NON_LISTED"),"")</f>
        <v>0</v>
      </c>
      <c r="J9" s="18">
        <f t="shared" si="0"/>
        <v>2417</v>
      </c>
      <c r="K9" s="19">
        <f t="shared" si="1"/>
        <v>4</v>
      </c>
      <c r="L9" s="19">
        <f t="shared" si="2"/>
        <v>665.84022038567502</v>
      </c>
      <c r="M9" s="18">
        <f>IF(ISTEXT(C9),SignOnSheet!$U$31+1,IF(C9&lt;&gt;"",IFERROR(IF(L9&gt;0,RANK(L9,IF(L$6:L$56&gt;0,L$6:L$56,),1)-COUNTIF(L$6:L$56,"=0"),IF(L9&lt;&gt;"",SignOnSheet!$U$31+1,0)),0),""))</f>
        <v>4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">
      <c r="A10" s="17">
        <f t="shared" si="3"/>
        <v>5</v>
      </c>
      <c r="B10" s="11">
        <v>91082</v>
      </c>
      <c r="C10" s="11">
        <v>4022</v>
      </c>
      <c r="D10" s="17" t="str">
        <f>IF(B10&lt;&gt;"",IFERROR(VLOOKUP(B10,SignOnSheet!$D$5:$N$27,7,FALSE),"NON_LISTED"),"")</f>
        <v>David Scott-Suzanne Morton</v>
      </c>
      <c r="E10" s="18" t="str">
        <f>IF(B10&lt;&gt;"",IFERROR(VLOOKUP(B10,SignOnSheet!$D$5:$K$27,3,FALSE),"NON_LISTED"),"")</f>
        <v>Hobie 16</v>
      </c>
      <c r="F10" s="18">
        <f>IF(B10&lt;&gt;"",IFERROR(VLOOKUP(B10,SignOnSheet!$D$5:$K$27,4,FALSE),"NON_LISTED"),"")</f>
        <v>1.21</v>
      </c>
      <c r="G10" s="18" t="str">
        <f>IF(B10&lt;&gt;"",IFERROR(VLOOKUP(B10,SignOnSheet!$D$5:$K$27,5,FALSE),"NON_LISTED"),"")</f>
        <v>B</v>
      </c>
      <c r="H10" s="18">
        <f>IF(B10&lt;&gt;"",IFERROR(VLOOKUP(B10,SignOnSheet!$D$5:$K$27,6,FALSE),"NON_LISTED"),"")</f>
        <v>3</v>
      </c>
      <c r="I10" s="39">
        <f>IF(B10&lt;&gt;"",IFERROR(VLOOKUP(B10,SignOnSheet!$D$5:$K$27,2,FALSE),"NON_LISTED"),"")</f>
        <v>0</v>
      </c>
      <c r="J10" s="18">
        <f t="shared" si="0"/>
        <v>2422</v>
      </c>
      <c r="K10" s="19">
        <f t="shared" si="1"/>
        <v>5</v>
      </c>
      <c r="L10" s="19">
        <f t="shared" si="2"/>
        <v>667.21763085399448</v>
      </c>
      <c r="M10" s="18">
        <f>IF(ISTEXT(C10),SignOnSheet!$U$31+1,IF(C10&lt;&gt;"",IFERROR(IF(L10&gt;0,RANK(L10,IF(L$6:L$56&gt;0,L$6:L$56,),1)-COUNTIF(L$6:L$56,"=0"),IF(L10&lt;&gt;"",SignOnSheet!$U$31+1,0)),0),""))</f>
        <v>5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">
      <c r="A11" s="17">
        <f t="shared" si="3"/>
        <v>6</v>
      </c>
      <c r="B11" s="11">
        <v>112647</v>
      </c>
      <c r="C11" s="11">
        <v>4039</v>
      </c>
      <c r="D11" s="17" t="str">
        <f>IF(B11&lt;&gt;"",IFERROR(VLOOKUP(B11,SignOnSheet!$D$5:$N$27,7,FALSE),"NON_LISTED"),"")</f>
        <v>John van der Vyver-Sam van der Vyver</v>
      </c>
      <c r="E11" s="18" t="str">
        <f>IF(B11&lt;&gt;"",IFERROR(VLOOKUP(B11,SignOnSheet!$D$5:$K$27,3,FALSE),"NON_LISTED"),"")</f>
        <v>Hobie 16</v>
      </c>
      <c r="F11" s="18">
        <f>IF(B11&lt;&gt;"",IFERROR(VLOOKUP(B11,SignOnSheet!$D$5:$K$27,4,FALSE),"NON_LISTED"),"")</f>
        <v>1.21</v>
      </c>
      <c r="G11" s="18" t="str">
        <f>IF(B11&lt;&gt;"",IFERROR(VLOOKUP(B11,SignOnSheet!$D$5:$K$27,5,FALSE),"NON_LISTED"),"")</f>
        <v>B</v>
      </c>
      <c r="H11" s="18">
        <f>IF(B11&lt;&gt;"",IFERROR(VLOOKUP(B11,SignOnSheet!$D$5:$K$27,6,FALSE),"NON_LISTED"),"")</f>
        <v>3</v>
      </c>
      <c r="I11" s="39">
        <f>IF(B11&lt;&gt;"",IFERROR(VLOOKUP(B11,SignOnSheet!$D$5:$K$27,2,FALSE),"NON_LISTED"),"")</f>
        <v>0</v>
      </c>
      <c r="J11" s="18">
        <f t="shared" si="0"/>
        <v>2439</v>
      </c>
      <c r="K11" s="19">
        <f t="shared" si="1"/>
        <v>6</v>
      </c>
      <c r="L11" s="19">
        <f t="shared" si="2"/>
        <v>671.90082644628103</v>
      </c>
      <c r="M11" s="18">
        <f>IF(ISTEXT(C11),SignOnSheet!$U$31+1,IF(C11&lt;&gt;"",IFERROR(IF(L11&gt;0,RANK(L11,IF(L$6:L$56&gt;0,L$6:L$56,),1)-COUNTIF(L$6:L$56,"=0"),IF(L11&lt;&gt;"",SignOnSheet!$U$31+1,0)),0),""))</f>
        <v>6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">
      <c r="A12" s="17">
        <f t="shared" si="3"/>
        <v>7</v>
      </c>
      <c r="B12" s="11">
        <v>115080</v>
      </c>
      <c r="C12" s="11">
        <v>4104</v>
      </c>
      <c r="D12" s="17" t="str">
        <f>IF(B12&lt;&gt;"",IFERROR(VLOOKUP(B12,SignOnSheet!$D$5:$N$27,7,FALSE),"NON_LISTED"),"")</f>
        <v>Clementine James-Laura Kelly</v>
      </c>
      <c r="E12" s="18" t="str">
        <f>IF(B12&lt;&gt;"",IFERROR(VLOOKUP(B12,SignOnSheet!$D$5:$K$27,3,FALSE),"NON_LISTED"),"")</f>
        <v>Hobie 16</v>
      </c>
      <c r="F12" s="18">
        <f>IF(B12&lt;&gt;"",IFERROR(VLOOKUP(B12,SignOnSheet!$D$5:$K$27,4,FALSE),"NON_LISTED"),"")</f>
        <v>1.21</v>
      </c>
      <c r="G12" s="18" t="str">
        <f>IF(B12&lt;&gt;"",IFERROR(VLOOKUP(B12,SignOnSheet!$D$5:$K$27,5,FALSE),"NON_LISTED"),"")</f>
        <v>B</v>
      </c>
      <c r="H12" s="18">
        <f>IF(B12&lt;&gt;"",IFERROR(VLOOKUP(B12,SignOnSheet!$D$5:$K$27,6,FALSE),"NON_LISTED"),"")</f>
        <v>3</v>
      </c>
      <c r="I12" s="39">
        <f>IF(B12&lt;&gt;"",IFERROR(VLOOKUP(B12,SignOnSheet!$D$5:$K$27,2,FALSE),"NON_LISTED"),"")</f>
        <v>0</v>
      </c>
      <c r="J12" s="18">
        <f t="shared" si="0"/>
        <v>2464</v>
      </c>
      <c r="K12" s="19">
        <f t="shared" si="1"/>
        <v>7</v>
      </c>
      <c r="L12" s="19">
        <f t="shared" si="2"/>
        <v>678.78787878787887</v>
      </c>
      <c r="M12" s="18">
        <f>IF(ISTEXT(C12),SignOnSheet!$U$31+1,IF(C12&lt;&gt;"",IFERROR(IF(L12&gt;0,RANK(L12,IF(L$6:L$56&gt;0,L$6:L$56,),1)-COUNTIF(L$6:L$56,"=0"),IF(L12&lt;&gt;"",SignOnSheet!$U$31+1,0)),0),""))</f>
        <v>7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">
      <c r="A13" s="17">
        <f t="shared" si="3"/>
        <v>8</v>
      </c>
      <c r="B13" s="11">
        <v>112480</v>
      </c>
      <c r="C13" s="11">
        <v>4114</v>
      </c>
      <c r="D13" s="17" t="str">
        <f>IF(B13&lt;&gt;"",IFERROR(VLOOKUP(B13,SignOnSheet!$D$5:$N$27,7,FALSE),"NON_LISTED"),"")</f>
        <v>Craig Wood-Carrie Wood</v>
      </c>
      <c r="E13" s="18" t="str">
        <f>IF(B13&lt;&gt;"",IFERROR(VLOOKUP(B13,SignOnSheet!$D$5:$K$27,3,FALSE),"NON_LISTED"),"")</f>
        <v>Hobie 16</v>
      </c>
      <c r="F13" s="18">
        <f>IF(B13&lt;&gt;"",IFERROR(VLOOKUP(B13,SignOnSheet!$D$5:$K$27,4,FALSE),"NON_LISTED"),"")</f>
        <v>1.21</v>
      </c>
      <c r="G13" s="18" t="str">
        <f>IF(B13&lt;&gt;"",IFERROR(VLOOKUP(B13,SignOnSheet!$D$5:$K$27,5,FALSE),"NON_LISTED"),"")</f>
        <v>B</v>
      </c>
      <c r="H13" s="18">
        <f>IF(B13&lt;&gt;"",IFERROR(VLOOKUP(B13,SignOnSheet!$D$5:$K$27,6,FALSE),"NON_LISTED"),"")</f>
        <v>3</v>
      </c>
      <c r="I13" s="39">
        <f>IF(B13&lt;&gt;"",IFERROR(VLOOKUP(B13,SignOnSheet!$D$5:$K$27,2,FALSE),"NON_LISTED"),"")</f>
        <v>0</v>
      </c>
      <c r="J13" s="18">
        <f t="shared" si="0"/>
        <v>2474</v>
      </c>
      <c r="K13" s="19">
        <f t="shared" si="1"/>
        <v>8</v>
      </c>
      <c r="L13" s="19">
        <f t="shared" si="2"/>
        <v>681.542699724518</v>
      </c>
      <c r="M13" s="18">
        <f>IF(ISTEXT(C13),SignOnSheet!$U$31+1,IF(C13&lt;&gt;"",IFERROR(IF(L13&gt;0,RANK(L13,IF(L$6:L$56&gt;0,L$6:L$56,),1)-COUNTIF(L$6:L$56,"=0"),IF(L13&lt;&gt;"",SignOnSheet!$U$31+1,0)),0),""))</f>
        <v>8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">
      <c r="A14" s="17">
        <f t="shared" si="3"/>
        <v>9</v>
      </c>
      <c r="B14" s="11">
        <v>91070</v>
      </c>
      <c r="C14" s="11">
        <v>4134</v>
      </c>
      <c r="D14" s="17" t="str">
        <f>IF(B14&lt;&gt;"",IFERROR(VLOOKUP(B14,SignOnSheet!$D$5:$N$27,7,FALSE),"NON_LISTED"),"")</f>
        <v>Michael Winklmaier-Tanguy Garot</v>
      </c>
      <c r="E14" s="18" t="str">
        <f>IF(B14&lt;&gt;"",IFERROR(VLOOKUP(B14,SignOnSheet!$D$5:$K$27,3,FALSE),"NON_LISTED"),"")</f>
        <v>Hobie 16</v>
      </c>
      <c r="F14" s="18">
        <f>IF(B14&lt;&gt;"",IFERROR(VLOOKUP(B14,SignOnSheet!$D$5:$K$27,4,FALSE),"NON_LISTED"),"")</f>
        <v>1.21</v>
      </c>
      <c r="G14" s="18" t="str">
        <f>IF(B14&lt;&gt;"",IFERROR(VLOOKUP(B14,SignOnSheet!$D$5:$K$27,5,FALSE),"NON_LISTED"),"")</f>
        <v>B</v>
      </c>
      <c r="H14" s="18">
        <f>IF(B14&lt;&gt;"",IFERROR(VLOOKUP(B14,SignOnSheet!$D$5:$K$27,6,FALSE),"NON_LISTED"),"")</f>
        <v>3</v>
      </c>
      <c r="I14" s="39">
        <f>IF(B14&lt;&gt;"",IFERROR(VLOOKUP(B14,SignOnSheet!$D$5:$K$27,2,FALSE),"NON_LISTED"),"")</f>
        <v>0</v>
      </c>
      <c r="J14" s="18">
        <f t="shared" si="0"/>
        <v>2494</v>
      </c>
      <c r="K14" s="19">
        <f t="shared" si="1"/>
        <v>9</v>
      </c>
      <c r="L14" s="19">
        <f t="shared" si="2"/>
        <v>687.05234159779627</v>
      </c>
      <c r="M14" s="18">
        <f>IF(ISTEXT(C14),SignOnSheet!$U$31+1,IF(C14&lt;&gt;"",IFERROR(IF(L14&gt;0,RANK(L14,IF(L$6:L$56&gt;0,L$6:L$56,),1)-COUNTIF(L$6:L$56,"=0"),IF(L14&lt;&gt;"",SignOnSheet!$U$31+1,0)),0),""))</f>
        <v>9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">
      <c r="A15" s="17">
        <f t="shared" si="3"/>
        <v>10</v>
      </c>
      <c r="B15" s="11">
        <v>115081</v>
      </c>
      <c r="C15" s="11">
        <v>4402</v>
      </c>
      <c r="D15" s="17" t="str">
        <f>IF(B15&lt;&gt;"",IFERROR(VLOOKUP(B15,SignOnSheet!$D$5:$N$27,7,FALSE),"NON_LISTED"),"")</f>
        <v>Joe Bilstein-Chiara Cei</v>
      </c>
      <c r="E15" s="18" t="str">
        <f>IF(B15&lt;&gt;"",IFERROR(VLOOKUP(B15,SignOnSheet!$D$5:$K$27,3,FALSE),"NON_LISTED"),"")</f>
        <v>Hobie 16</v>
      </c>
      <c r="F15" s="18">
        <f>IF(B15&lt;&gt;"",IFERROR(VLOOKUP(B15,SignOnSheet!$D$5:$K$27,4,FALSE),"NON_LISTED"),"")</f>
        <v>1.21</v>
      </c>
      <c r="G15" s="18" t="str">
        <f>IF(B15&lt;&gt;"",IFERROR(VLOOKUP(B15,SignOnSheet!$D$5:$K$27,5,FALSE),"NON_LISTED"),"")</f>
        <v>B</v>
      </c>
      <c r="H15" s="18">
        <f>IF(B15&lt;&gt;"",IFERROR(VLOOKUP(B15,SignOnSheet!$D$5:$K$27,6,FALSE),"NON_LISTED"),"")</f>
        <v>3</v>
      </c>
      <c r="I15" s="39">
        <f>IF(B15&lt;&gt;"",IFERROR(VLOOKUP(B15,SignOnSheet!$D$5:$K$27,2,FALSE),"NON_LISTED"),"")</f>
        <v>0</v>
      </c>
      <c r="J15" s="18">
        <f t="shared" si="0"/>
        <v>2642</v>
      </c>
      <c r="K15" s="19">
        <f t="shared" si="1"/>
        <v>10</v>
      </c>
      <c r="L15" s="19">
        <f t="shared" si="2"/>
        <v>727.8236914600551</v>
      </c>
      <c r="M15" s="18">
        <f>IF(ISTEXT(C15),SignOnSheet!$U$31+1,IF(C15&lt;&gt;"",IFERROR(IF(L15&gt;0,RANK(L15,IF(L$6:L$56&gt;0,L$6:L$56,),1)-COUNTIF(L$6:L$56,"=0"),IF(L15&lt;&gt;"",SignOnSheet!$U$31+1,0)),0),""))</f>
        <v>10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">
      <c r="A16" s="17">
        <f t="shared" si="3"/>
        <v>11</v>
      </c>
      <c r="B16" s="11">
        <v>108961</v>
      </c>
      <c r="C16" s="11">
        <v>4539</v>
      </c>
      <c r="D16" s="17" t="str">
        <f>IF(B16&lt;&gt;"",IFERROR(VLOOKUP(B16,SignOnSheet!$D$5:$N$27,7,FALSE),"NON_LISTED"),"")</f>
        <v>Sarah Scott-Justin Hoon</v>
      </c>
      <c r="E16" s="18" t="str">
        <f>IF(B16&lt;&gt;"",IFERROR(VLOOKUP(B16,SignOnSheet!$D$5:$K$27,3,FALSE),"NON_LISTED"),"")</f>
        <v>Hobie 16</v>
      </c>
      <c r="F16" s="18">
        <f>IF(B16&lt;&gt;"",IFERROR(VLOOKUP(B16,SignOnSheet!$D$5:$K$27,4,FALSE),"NON_LISTED"),"")</f>
        <v>1.21</v>
      </c>
      <c r="G16" s="18" t="str">
        <f>IF(B16&lt;&gt;"",IFERROR(VLOOKUP(B16,SignOnSheet!$D$5:$K$27,5,FALSE),"NON_LISTED"),"")</f>
        <v>B</v>
      </c>
      <c r="H16" s="18">
        <f>IF(B16&lt;&gt;"",IFERROR(VLOOKUP(B16,SignOnSheet!$D$5:$K$27,6,FALSE),"NON_LISTED"),"")</f>
        <v>3</v>
      </c>
      <c r="I16" s="39">
        <f>IF(B16&lt;&gt;"",IFERROR(VLOOKUP(B16,SignOnSheet!$D$5:$K$27,2,FALSE),"NON_LISTED"),"")</f>
        <v>0</v>
      </c>
      <c r="J16" s="18">
        <f t="shared" si="0"/>
        <v>2739</v>
      </c>
      <c r="K16" s="19">
        <f t="shared" si="1"/>
        <v>11</v>
      </c>
      <c r="L16" s="19">
        <f t="shared" si="2"/>
        <v>754.5454545454545</v>
      </c>
      <c r="M16" s="18">
        <f>IF(ISTEXT(C16),SignOnSheet!$U$31+1,IF(C16&lt;&gt;"",IFERROR(IF(L16&gt;0,RANK(L16,IF(L$6:L$56&gt;0,L$6:L$56,),1)-COUNTIF(L$6:L$56,"=0"),IF(L16&lt;&gt;"",SignOnSheet!$U$31+1,0)),0),""))</f>
        <v>11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">
      <c r="A17" s="17">
        <f t="shared" si="3"/>
        <v>12</v>
      </c>
      <c r="B17" s="11">
        <v>113344</v>
      </c>
      <c r="C17" s="11">
        <v>4558</v>
      </c>
      <c r="D17" s="17" t="str">
        <f>IF(B17&lt;&gt;"",IFERROR(VLOOKUP(B17,SignOnSheet!$D$5:$N$27,7,FALSE),"NON_LISTED"),"")</f>
        <v>Cyrille Girardin-Rob Pettit</v>
      </c>
      <c r="E17" s="18" t="str">
        <f>IF(B17&lt;&gt;"",IFERROR(VLOOKUP(B17,SignOnSheet!$D$5:$K$27,3,FALSE),"NON_LISTED"),"")</f>
        <v>Hobie 16</v>
      </c>
      <c r="F17" s="18">
        <f>IF(B17&lt;&gt;"",IFERROR(VLOOKUP(B17,SignOnSheet!$D$5:$K$27,4,FALSE),"NON_LISTED"),"")</f>
        <v>1.21</v>
      </c>
      <c r="G17" s="18" t="str">
        <f>IF(B17&lt;&gt;"",IFERROR(VLOOKUP(B17,SignOnSheet!$D$5:$K$27,5,FALSE),"NON_LISTED"),"")</f>
        <v>B</v>
      </c>
      <c r="H17" s="18">
        <f>IF(B17&lt;&gt;"",IFERROR(VLOOKUP(B17,SignOnSheet!$D$5:$K$27,6,FALSE),"NON_LISTED"),"")</f>
        <v>3</v>
      </c>
      <c r="I17" s="39">
        <f>IF(B17&lt;&gt;"",IFERROR(VLOOKUP(B17,SignOnSheet!$D$5:$K$27,2,FALSE),"NON_LISTED"),"")</f>
        <v>0</v>
      </c>
      <c r="J17" s="18">
        <f t="shared" si="0"/>
        <v>2758</v>
      </c>
      <c r="K17" s="19">
        <f t="shared" si="1"/>
        <v>12</v>
      </c>
      <c r="L17" s="19">
        <f t="shared" si="2"/>
        <v>759.77961432506891</v>
      </c>
      <c r="M17" s="18">
        <f>IF(ISTEXT(C17),SignOnSheet!$U$31+1,IF(C17&lt;&gt;"",IFERROR(IF(L17&gt;0,RANK(L17,IF(L$6:L$56&gt;0,L$6:L$56,),1)-COUNTIF(L$6:L$56,"=0"),IF(L17&lt;&gt;"",SignOnSheet!$U$31+1,0)),0),""))</f>
        <v>12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">
      <c r="A18" s="17">
        <f t="shared" si="3"/>
        <v>13</v>
      </c>
      <c r="B18" s="35">
        <v>112607</v>
      </c>
      <c r="C18" s="35">
        <v>5014</v>
      </c>
      <c r="D18" s="17" t="str">
        <f>IF(B18&lt;&gt;"",IFERROR(VLOOKUP(B18,SignOnSheet!$D$5:$N$27,7,FALSE),"NON_LISTED"),"")</f>
        <v>Nassor Alamki-Machano Mussa</v>
      </c>
      <c r="E18" s="18" t="str">
        <f>IF(B18&lt;&gt;"",IFERROR(VLOOKUP(B18,SignOnSheet!$D$5:$K$27,3,FALSE),"NON_LISTED"),"")</f>
        <v>Hobie 16</v>
      </c>
      <c r="F18" s="18">
        <f>IF(B18&lt;&gt;"",IFERROR(VLOOKUP(B18,SignOnSheet!$D$5:$K$27,4,FALSE),"NON_LISTED"),"")</f>
        <v>1.21</v>
      </c>
      <c r="G18" s="18" t="str">
        <f>IF(B18&lt;&gt;"",IFERROR(VLOOKUP(B18,SignOnSheet!$D$5:$K$27,5,FALSE),"NON_LISTED"),"")</f>
        <v>B</v>
      </c>
      <c r="H18" s="18">
        <f>IF(B18&lt;&gt;"",IFERROR(VLOOKUP(B18,SignOnSheet!$D$5:$K$27,6,FALSE),"NON_LISTED"),"")</f>
        <v>3</v>
      </c>
      <c r="I18" s="39">
        <f>IF(B18&lt;&gt;"",IFERROR(VLOOKUP(B18,SignOnSheet!$D$5:$K$27,2,FALSE),"NON_LISTED"),"")</f>
        <v>0</v>
      </c>
      <c r="J18" s="18">
        <f t="shared" si="0"/>
        <v>3014</v>
      </c>
      <c r="K18" s="19">
        <f t="shared" si="1"/>
        <v>13</v>
      </c>
      <c r="L18" s="19">
        <f t="shared" si="2"/>
        <v>830.30303030303037</v>
      </c>
      <c r="M18" s="18">
        <f>IF(ISTEXT(C18),SignOnSheet!$U$31+1,IF(C18&lt;&gt;"",IFERROR(IF(L18&gt;0,RANK(L18,IF(L$6:L$56&gt;0,L$6:L$56,),1)-COUNTIF(L$6:L$56,"=0"),IF(L18&lt;&gt;"",SignOnSheet!$U$31+1,0)),0),""))</f>
        <v>13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">
      <c r="A19" s="17">
        <f t="shared" si="3"/>
        <v>14</v>
      </c>
      <c r="B19" s="11">
        <v>112483</v>
      </c>
      <c r="C19" s="11">
        <v>5042</v>
      </c>
      <c r="D19" s="17" t="str">
        <f>IF(B19&lt;&gt;"",IFERROR(VLOOKUP(B19,SignOnSheet!$D$5:$N$27,7,FALSE),"NON_LISTED"),"")</f>
        <v>Tom Allen-Christina Balarin</v>
      </c>
      <c r="E19" s="18" t="str">
        <f>IF(B19&lt;&gt;"",IFERROR(VLOOKUP(B19,SignOnSheet!$D$5:$K$27,3,FALSE),"NON_LISTED"),"")</f>
        <v>Hobie 16</v>
      </c>
      <c r="F19" s="18">
        <f>IF(B19&lt;&gt;"",IFERROR(VLOOKUP(B19,SignOnSheet!$D$5:$K$27,4,FALSE),"NON_LISTED"),"")</f>
        <v>1.21</v>
      </c>
      <c r="G19" s="18" t="str">
        <f>IF(B19&lt;&gt;"",IFERROR(VLOOKUP(B19,SignOnSheet!$D$5:$K$27,5,FALSE),"NON_LISTED"),"")</f>
        <v>B</v>
      </c>
      <c r="H19" s="18">
        <f>IF(B19&lt;&gt;"",IFERROR(VLOOKUP(B19,SignOnSheet!$D$5:$K$27,6,FALSE),"NON_LISTED"),"")</f>
        <v>3</v>
      </c>
      <c r="I19" s="39">
        <f>IF(B19&lt;&gt;"",IFERROR(VLOOKUP(B19,SignOnSheet!$D$5:$K$27,2,FALSE),"NON_LISTED"),"")</f>
        <v>0</v>
      </c>
      <c r="J19" s="18">
        <f t="shared" si="0"/>
        <v>3042</v>
      </c>
      <c r="K19" s="19">
        <f t="shared" si="1"/>
        <v>14</v>
      </c>
      <c r="L19" s="19">
        <f t="shared" si="2"/>
        <v>838.01652892561981</v>
      </c>
      <c r="M19" s="18">
        <f>IF(ISTEXT(C19),SignOnSheet!$U$31+1,IF(C19&lt;&gt;"",IFERROR(IF(L19&gt;0,RANK(L19,IF(L$6:L$56&gt;0,L$6:L$56,),1)-COUNTIF(L$6:L$56,"=0"),IF(L19&lt;&gt;"",SignOnSheet!$U$31+1,0)),0),""))</f>
        <v>14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">
      <c r="A20" s="17">
        <f t="shared" si="3"/>
        <v>15</v>
      </c>
      <c r="B20" s="11"/>
      <c r="C20" s="11"/>
      <c r="D20" s="17" t="str">
        <f>IF(B20&lt;&gt;"",IFERROR(VLOOKUP(B20,SignOnSheet!$D$5:$N$27,7,FALSE),"NON_LISTED"),"")</f>
        <v/>
      </c>
      <c r="E20" s="18" t="str">
        <f>IF(B20&lt;&gt;"",IFERROR(VLOOKUP(B20,SignOnSheet!$D$5:$K$27,3,FALSE),"NON_LISTED"),"")</f>
        <v/>
      </c>
      <c r="F20" s="18" t="str">
        <f>IF(B20&lt;&gt;"",IFERROR(VLOOKUP(B20,SignOnSheet!$D$5:$K$27,4,FALSE),"NON_LISTED"),"")</f>
        <v/>
      </c>
      <c r="G20" s="18" t="str">
        <f>IF(B20&lt;&gt;"",IFERROR(VLOOKUP(B20,SignOnSheet!$D$5:$K$27,5,FALSE),"NON_LISTED"),"")</f>
        <v/>
      </c>
      <c r="H20" s="18" t="str">
        <f>IF(B20&lt;&gt;"",IFERROR(VLOOKUP(B20,SignOnSheet!$D$5:$K$27,6,FALSE),"NON_LISTED"),"")</f>
        <v/>
      </c>
      <c r="I20" s="39" t="str">
        <f>IF(B20&lt;&gt;"",IFERROR(VLOOKUP(B20,SignOnSheet!$D$5:$K$27,2,FALSE),"NON_LISTED"),"")</f>
        <v/>
      </c>
      <c r="J20" s="18" t="str">
        <f t="shared" si="0"/>
        <v/>
      </c>
      <c r="K20" s="19" t="str">
        <f t="shared" si="1"/>
        <v/>
      </c>
      <c r="L20" s="19" t="str">
        <f t="shared" si="2"/>
        <v/>
      </c>
      <c r="M20" s="18" t="str">
        <f>IF(ISTEXT(C20),SignOnSheet!$U$31+1,IF(C20&lt;&gt;"",IFERROR(IF(L20&gt;0,RANK(L20,IF(L$6:L$56&gt;0,L$6:L$56,),1)-COUNTIF(L$6:L$56,"=0"),IF(L20&lt;&gt;"",SignOnSheet!$U$31+1,0)),0),""))</f>
        <v/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">
      <c r="A21" s="17">
        <f t="shared" si="3"/>
        <v>16</v>
      </c>
      <c r="B21" s="11"/>
      <c r="C21" s="11"/>
      <c r="D21" s="17" t="str">
        <f>IF(B21&lt;&gt;"",IFERROR(VLOOKUP(B21,SignOnSheet!$D$5:$N$27,7,FALSE),"NON_LISTED"),"")</f>
        <v/>
      </c>
      <c r="E21" s="18" t="str">
        <f>IF(B21&lt;&gt;"",IFERROR(VLOOKUP(B21,SignOnSheet!$D$5:$K$27,3,FALSE),"NON_LISTED"),"")</f>
        <v/>
      </c>
      <c r="F21" s="18" t="str">
        <f>IF(B21&lt;&gt;"",IFERROR(VLOOKUP(B21,SignOnSheet!$D$5:$K$27,4,FALSE),"NON_LISTED"),"")</f>
        <v/>
      </c>
      <c r="G21" s="18" t="str">
        <f>IF(B21&lt;&gt;"",IFERROR(VLOOKUP(B21,SignOnSheet!$D$5:$K$27,5,FALSE),"NON_LISTED"),"")</f>
        <v/>
      </c>
      <c r="H21" s="18" t="str">
        <f>IF(B21&lt;&gt;"",IFERROR(VLOOKUP(B21,SignOnSheet!$D$5:$K$27,6,FALSE),"NON_LISTED"),"")</f>
        <v/>
      </c>
      <c r="I21" s="39" t="str">
        <f>IF(B21&lt;&gt;"",IFERROR(VLOOKUP(B21,SignOnSheet!$D$5:$K$27,2,FALSE),"NON_LISTED"),"")</f>
        <v/>
      </c>
      <c r="J21" s="18" t="str">
        <f t="shared" si="0"/>
        <v/>
      </c>
      <c r="K21" s="19" t="str">
        <f t="shared" si="1"/>
        <v/>
      </c>
      <c r="L21" s="19" t="str">
        <f t="shared" si="2"/>
        <v/>
      </c>
      <c r="M21" s="18" t="str">
        <f>IF(ISTEXT(C21),SignOnSheet!$U$31+1,IF(C21&lt;&gt;"",IFERROR(IF(L21&gt;0,RANK(L21,IF(L$6:L$56&gt;0,L$6:L$56,),1)-COUNTIF(L$6:L$56,"=0"),IF(L21&lt;&gt;"",SignOnSheet!$U$31+1,0)),0),""))</f>
        <v/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">
      <c r="A22" s="17">
        <f t="shared" si="3"/>
        <v>17</v>
      </c>
      <c r="B22" s="11"/>
      <c r="C22" s="11"/>
      <c r="D22" s="17" t="str">
        <f>IF(B22&lt;&gt;"",IFERROR(VLOOKUP(B22,SignOnSheet!$D$5:$N$27,7,FALSE),"NON_LISTED"),"")</f>
        <v/>
      </c>
      <c r="E22" s="18" t="str">
        <f>IF(B22&lt;&gt;"",IFERROR(VLOOKUP(B22,SignOnSheet!$D$5:$K$27,3,FALSE),"NON_LISTED"),"")</f>
        <v/>
      </c>
      <c r="F22" s="18" t="str">
        <f>IF(B22&lt;&gt;"",IFERROR(VLOOKUP(B22,SignOnSheet!$D$5:$K$27,4,FALSE),"NON_LISTED"),"")</f>
        <v/>
      </c>
      <c r="G22" s="18" t="str">
        <f>IF(B22&lt;&gt;"",IFERROR(VLOOKUP(B22,SignOnSheet!$D$5:$K$27,5,FALSE),"NON_LISTED"),"")</f>
        <v/>
      </c>
      <c r="H22" s="18" t="str">
        <f>IF(B22&lt;&gt;"",IFERROR(VLOOKUP(B22,SignOnSheet!$D$5:$K$27,6,FALSE),"NON_LISTED"),"")</f>
        <v/>
      </c>
      <c r="I22" s="39" t="str">
        <f>IF(B22&lt;&gt;"",IFERROR(VLOOKUP(B22,SignOnSheet!$D$5:$K$27,2,FALSE),"NON_LISTED"),"")</f>
        <v/>
      </c>
      <c r="J22" s="18" t="str">
        <f t="shared" si="0"/>
        <v/>
      </c>
      <c r="K22" s="19" t="str">
        <f t="shared" si="1"/>
        <v/>
      </c>
      <c r="L22" s="19" t="str">
        <f t="shared" si="2"/>
        <v/>
      </c>
      <c r="M22" s="18" t="str">
        <f>IF(ISTEXT(C22),SignOnSheet!$U$31+1,IF(C22&lt;&gt;"",IFERROR(IF(L22&gt;0,RANK(L22,IF(L$6:L$56&gt;0,L$6:L$56,),1)-COUNTIF(L$6:L$56,"=0"),IF(L22&lt;&gt;"",SignOnSheet!$U$31+1,0)),0),""))</f>
        <v/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">
      <c r="A23" s="17">
        <f t="shared" si="3"/>
        <v>18</v>
      </c>
      <c r="B23" s="11"/>
      <c r="C23" s="92"/>
      <c r="D23" s="17" t="str">
        <f>IF(B23&lt;&gt;"",IFERROR(VLOOKUP(B23,SignOnSheet!$D$5:$N$27,7,FALSE),"NON_LISTED"),"")</f>
        <v/>
      </c>
      <c r="E23" s="18" t="str">
        <f>IF(B23&lt;&gt;"",IFERROR(VLOOKUP(B23,SignOnSheet!$D$5:$K$27,3,FALSE),"NON_LISTED"),"")</f>
        <v/>
      </c>
      <c r="F23" s="18" t="str">
        <f>IF(B23&lt;&gt;"",IFERROR(VLOOKUP(B23,SignOnSheet!$D$5:$K$27,4,FALSE),"NON_LISTED"),"")</f>
        <v/>
      </c>
      <c r="G23" s="18" t="str">
        <f>IF(B23&lt;&gt;"",IFERROR(VLOOKUP(B23,SignOnSheet!$D$5:$K$27,5,FALSE),"NON_LISTED"),"")</f>
        <v/>
      </c>
      <c r="H23" s="18" t="str">
        <f>IF(B23&lt;&gt;"",IFERROR(VLOOKUP(B23,SignOnSheet!$D$5:$K$27,6,FALSE),"NON_LISTED"),"")</f>
        <v/>
      </c>
      <c r="I23" s="39" t="str">
        <f>IF(B23&lt;&gt;"",IFERROR(VLOOKUP(B23,SignOnSheet!$D$5:$K$27,2,FALSE),"NON_LISTED"),"")</f>
        <v/>
      </c>
      <c r="J23" s="18" t="str">
        <f t="shared" si="0"/>
        <v/>
      </c>
      <c r="K23" s="19" t="str">
        <f t="shared" si="1"/>
        <v/>
      </c>
      <c r="L23" s="19" t="str">
        <f t="shared" si="2"/>
        <v/>
      </c>
      <c r="M23" s="18" t="str">
        <f>IF(ISTEXT(C23),SignOnSheet!$U$31+1,IF(C23&lt;&gt;"",IFERROR(IF(L23&gt;0,RANK(L23,IF(L$6:L$56&gt;0,L$6:L$56,),1)-COUNTIF(L$6:L$56,"=0"),IF(L23&lt;&gt;"",SignOnSheet!$U$31+1,0)),0),""))</f>
        <v/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">
      <c r="A24" s="17">
        <f t="shared" si="3"/>
        <v>19</v>
      </c>
      <c r="B24" s="11"/>
      <c r="C24" s="11"/>
      <c r="D24" s="17" t="str">
        <f>IF(B24&lt;&gt;"",IFERROR(VLOOKUP(B24,SignOnSheet!$D$5:$N$27,7,FALSE),"NON_LISTED"),"")</f>
        <v/>
      </c>
      <c r="E24" s="18" t="str">
        <f>IF(B24&lt;&gt;"",IFERROR(VLOOKUP(B24,SignOnSheet!$D$5:$K$27,3,FALSE),"NON_LISTED"),"")</f>
        <v/>
      </c>
      <c r="F24" s="18" t="str">
        <f>IF(B24&lt;&gt;"",IFERROR(VLOOKUP(B24,SignOnSheet!$D$5:$K$27,4,FALSE),"NON_LISTED"),"")</f>
        <v/>
      </c>
      <c r="G24" s="18" t="str">
        <f>IF(B24&lt;&gt;"",IFERROR(VLOOKUP(B24,SignOnSheet!$D$5:$K$27,5,FALSE),"NON_LISTED"),"")</f>
        <v/>
      </c>
      <c r="H24" s="18" t="str">
        <f>IF(B24&lt;&gt;"",IFERROR(VLOOKUP(B24,SignOnSheet!$D$5:$K$27,6,FALSE),"NON_LISTED"),"")</f>
        <v/>
      </c>
      <c r="I24" s="39" t="str">
        <f>IF(B24&lt;&gt;"",IFERROR(VLOOKUP(B24,SignOnSheet!$D$5:$K$27,2,FALSE),"NON_LISTED"),"")</f>
        <v/>
      </c>
      <c r="J24" s="18" t="str">
        <f t="shared" si="0"/>
        <v/>
      </c>
      <c r="K24" s="19" t="str">
        <f t="shared" si="1"/>
        <v/>
      </c>
      <c r="L24" s="19" t="str">
        <f t="shared" si="2"/>
        <v/>
      </c>
      <c r="M24" s="18" t="str">
        <f>IF(ISTEXT(C24),SignOnSheet!$U$31+1,IF(C24&lt;&gt;"",IFERROR(IF(L24&gt;0,RANK(L24,IF(L$6:L$56&gt;0,L$6:L$56,),1)-COUNTIF(L$6:L$56,"=0"),IF(L24&lt;&gt;"",SignOnSheet!$U$31+1,0)),0),""))</f>
        <v/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">
      <c r="A25" s="17">
        <f t="shared" si="3"/>
        <v>20</v>
      </c>
      <c r="B25" s="11"/>
      <c r="C25" s="11"/>
      <c r="D25" s="17" t="str">
        <f>IF(B25&lt;&gt;"",IFERROR(VLOOKUP(B25,SignOnSheet!$D$5:$N$27,7,FALSE),"NON_LISTED"),"")</f>
        <v/>
      </c>
      <c r="E25" s="18" t="str">
        <f>IF(B25&lt;&gt;"",IFERROR(VLOOKUP(B25,SignOnSheet!$D$5:$K$27,3,FALSE),"NON_LISTED"),"")</f>
        <v/>
      </c>
      <c r="F25" s="18" t="str">
        <f>IF(B25&lt;&gt;"",IFERROR(VLOOKUP(B25,SignOnSheet!$D$5:$K$27,4,FALSE),"NON_LISTED"),"")</f>
        <v/>
      </c>
      <c r="G25" s="18" t="str">
        <f>IF(B25&lt;&gt;"",IFERROR(VLOOKUP(B25,SignOnSheet!$D$5:$K$27,5,FALSE),"NON_LISTED"),"")</f>
        <v/>
      </c>
      <c r="H25" s="18" t="str">
        <f>IF(B25&lt;&gt;"",IFERROR(VLOOKUP(B25,SignOnSheet!$D$5:$K$27,6,FALSE),"NON_LISTED"),"")</f>
        <v/>
      </c>
      <c r="I25" s="39" t="str">
        <f>IF(B25&lt;&gt;"",IFERROR(VLOOKUP(B25,SignOnSheet!$D$5:$K$27,2,FALSE),"NON_LISTED"),"")</f>
        <v/>
      </c>
      <c r="J25" s="18" t="str">
        <f t="shared" si="0"/>
        <v/>
      </c>
      <c r="K25" s="19" t="str">
        <f t="shared" si="1"/>
        <v/>
      </c>
      <c r="L25" s="19" t="str">
        <f t="shared" si="2"/>
        <v/>
      </c>
      <c r="M25" s="18" t="str">
        <f>IF(ISTEXT(C25),SignOnSheet!$U$31+1,IF(C25&lt;&gt;"",IFERROR(IF(L25&gt;0,RANK(L25,IF(L$6:L$56&gt;0,L$6:L$56,),1)-COUNTIF(L$6:L$56,"=0"),IF(L25&lt;&gt;"",SignOnSheet!$U$31+1,0)),0),""))</f>
        <v/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">
      <c r="A26" s="17">
        <f t="shared" si="3"/>
        <v>21</v>
      </c>
      <c r="B26" s="11"/>
      <c r="C26" s="11"/>
      <c r="D26" s="17" t="str">
        <f>IF(B26&lt;&gt;"",IFERROR(VLOOKUP(B26,SignOnSheet!$D$5:$N$27,7,FALSE),"NON_LISTED"),"")</f>
        <v/>
      </c>
      <c r="E26" s="18" t="str">
        <f>IF(B26&lt;&gt;"",IFERROR(VLOOKUP(B26,SignOnSheet!$D$5:$K$27,3,FALSE),"NON_LISTED"),"")</f>
        <v/>
      </c>
      <c r="F26" s="18" t="str">
        <f>IF(B26&lt;&gt;"",IFERROR(VLOOKUP(B26,SignOnSheet!$D$5:$K$27,4,FALSE),"NON_LISTED"),"")</f>
        <v/>
      </c>
      <c r="G26" s="18" t="str">
        <f>IF(B26&lt;&gt;"",IFERROR(VLOOKUP(B26,SignOnSheet!$D$5:$K$27,5,FALSE),"NON_LISTED"),"")</f>
        <v/>
      </c>
      <c r="H26" s="18" t="str">
        <f>IF(B26&lt;&gt;"",IFERROR(VLOOKUP(B26,SignOnSheet!$D$5:$K$27,6,FALSE),"NON_LISTED"),"")</f>
        <v/>
      </c>
      <c r="I26" s="39" t="str">
        <f>IF(B26&lt;&gt;"",IFERROR(VLOOKUP(B26,SignOnSheet!$D$5:$K$27,2,FALSE),"NON_LISTED"),"")</f>
        <v/>
      </c>
      <c r="J26" s="18" t="str">
        <f t="shared" si="0"/>
        <v/>
      </c>
      <c r="K26" s="19" t="str">
        <f t="shared" si="1"/>
        <v/>
      </c>
      <c r="L26" s="19" t="str">
        <f t="shared" si="2"/>
        <v/>
      </c>
      <c r="M26" s="18" t="str">
        <f>IF(ISTEXT(C26),SignOnSheet!$U$31+1,IF(C26&lt;&gt;"",IFERROR(IF(L26&gt;0,RANK(L26,IF(L$6:L$56&gt;0,L$6:L$56,),1)-COUNTIF(L$6:L$56,"=0"),IF(L26&lt;&gt;"",SignOnSheet!$U$31+1,0)),0),""))</f>
        <v/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">
      <c r="A27" s="17">
        <f t="shared" si="3"/>
        <v>22</v>
      </c>
      <c r="B27" s="11"/>
      <c r="C27" s="11"/>
      <c r="D27" s="17" t="str">
        <f>IF(B27&lt;&gt;"",IFERROR(VLOOKUP(B27,SignOnSheet!$D$5:$N$27,7,FALSE),"NON_LISTED"),"")</f>
        <v/>
      </c>
      <c r="E27" s="18" t="str">
        <f>IF(B27&lt;&gt;"",IFERROR(VLOOKUP(B27,SignOnSheet!$D$5:$K$27,3,FALSE),"NON_LISTED"),"")</f>
        <v/>
      </c>
      <c r="F27" s="18" t="str">
        <f>IF(B27&lt;&gt;"",IFERROR(VLOOKUP(B27,SignOnSheet!$D$5:$K$27,4,FALSE),"NON_LISTED"),"")</f>
        <v/>
      </c>
      <c r="G27" s="18" t="str">
        <f>IF(B27&lt;&gt;"",IFERROR(VLOOKUP(B27,SignOnSheet!$D$5:$K$27,5,FALSE),"NON_LISTED"),"")</f>
        <v/>
      </c>
      <c r="H27" s="18" t="str">
        <f>IF(B27&lt;&gt;"",IFERROR(VLOOKUP(B27,SignOnSheet!$D$5:$K$27,6,FALSE),"NON_LISTED"),"")</f>
        <v/>
      </c>
      <c r="I27" s="39" t="str">
        <f>IF(B27&lt;&gt;"",IFERROR(VLOOKUP(B27,SignOnSheet!$D$5:$K$27,2,FALSE),"NON_LISTED"),"")</f>
        <v/>
      </c>
      <c r="J27" s="18" t="str">
        <f t="shared" si="0"/>
        <v/>
      </c>
      <c r="K27" s="19" t="str">
        <f t="shared" si="1"/>
        <v/>
      </c>
      <c r="L27" s="19" t="str">
        <f t="shared" si="2"/>
        <v/>
      </c>
      <c r="M27" s="18" t="str">
        <f>IF(ISTEXT(C27),SignOnSheet!$U$31+1,IF(C27&lt;&gt;"",IFERROR(IF(L27&gt;0,RANK(L27,IF(L$6:L$56&gt;0,L$6:L$56,),1)-COUNTIF(L$6:L$56,"=0"),IF(L27&lt;&gt;"",SignOnSheet!$U$31+1,0)),0),""))</f>
        <v/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">
      <c r="A28" s="17">
        <f t="shared" si="3"/>
        <v>23</v>
      </c>
      <c r="B28" s="11"/>
      <c r="C28" s="11"/>
      <c r="D28" s="17" t="str">
        <f>IF(B28&lt;&gt;"",IFERROR(VLOOKUP(B28,SignOnSheet!$D$5:$N$27,7,FALSE),"NON_LISTED"),"")</f>
        <v/>
      </c>
      <c r="E28" s="18" t="str">
        <f>IF(B28&lt;&gt;"",IFERROR(VLOOKUP(B28,SignOnSheet!$D$5:$K$27,3,FALSE),"NON_LISTED"),"")</f>
        <v/>
      </c>
      <c r="F28" s="18" t="str">
        <f>IF(B28&lt;&gt;"",IFERROR(VLOOKUP(B28,SignOnSheet!$D$5:$K$27,4,FALSE),"NON_LISTED"),"")</f>
        <v/>
      </c>
      <c r="G28" s="18" t="str">
        <f>IF(B28&lt;&gt;"",IFERROR(VLOOKUP(B28,SignOnSheet!$D$5:$K$27,5,FALSE),"NON_LISTED"),"")</f>
        <v/>
      </c>
      <c r="H28" s="18" t="str">
        <f>IF(B28&lt;&gt;"",IFERROR(VLOOKUP(B28,SignOnSheet!$D$5:$K$27,6,FALSE),"NON_LISTED"),"")</f>
        <v/>
      </c>
      <c r="I28" s="39" t="str">
        <f>IF(B28&lt;&gt;"",IFERROR(VLOOKUP(B28,SignOnSheet!$D$5:$K$27,2,FALSE),"NON_LISTED"),"")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IF(ISTEXT(C28),SignOnSheet!$U$31+1,IF(C28&lt;&gt;"",IFERROR(IF(L28&gt;0,RANK(L28,IF(L$6:L$56&gt;0,L$6:L$56,),1)-COUNTIF(L$6:L$56,"=0"),IF(L28&lt;&gt;"",SignOnSheet!$U$31+1,0)),0),""))</f>
        <v/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">
      <c r="A29" s="17">
        <f t="shared" si="3"/>
        <v>24</v>
      </c>
      <c r="B29" s="11"/>
      <c r="C29" s="11"/>
      <c r="D29" s="17" t="str">
        <f>IF(B29&lt;&gt;"",IFERROR(VLOOKUP(B29,SignOnSheet!$D$5:$N$27,7,FALSE),"NON_LISTED"),"")</f>
        <v/>
      </c>
      <c r="E29" s="18" t="str">
        <f>IF(B29&lt;&gt;"",IFERROR(VLOOKUP(B29,SignOnSheet!$D$5:$K$27,3,FALSE),"NON_LISTED"),"")</f>
        <v/>
      </c>
      <c r="F29" s="18" t="str">
        <f>IF(B29&lt;&gt;"",IFERROR(VLOOKUP(B29,SignOnSheet!$D$5:$K$27,4,FALSE),"NON_LISTED"),"")</f>
        <v/>
      </c>
      <c r="G29" s="18" t="str">
        <f>IF(B29&lt;&gt;"",IFERROR(VLOOKUP(B29,SignOnSheet!$D$5:$K$27,5,FALSE),"NON_LISTED"),"")</f>
        <v/>
      </c>
      <c r="H29" s="18" t="str">
        <f>IF(B29&lt;&gt;"",IFERROR(VLOOKUP(B29,SignOnSheet!$D$5:$K$27,6,FALSE),"NON_LISTED"),"")</f>
        <v/>
      </c>
      <c r="I29" s="39" t="str">
        <f>IF(B29&lt;&gt;"",IFERROR(VLOOKUP(B29,SignOnSheet!$D$5:$K$27,2,FALSE),"NON_LISTED"),"")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IF(ISTEXT(C29),SignOnSheet!$U$31+1,IF(C29&lt;&gt;"",IFERROR(IF(L29&gt;0,RANK(L29,IF(L$6:L$56&gt;0,L$6:L$56,),1)-COUNTIF(L$6:L$56,"=0"),IF(L29&lt;&gt;"",SignOnSheet!$U$31+1,0)),0),""))</f>
        <v/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">
      <c r="A30" s="17">
        <f t="shared" si="3"/>
        <v>25</v>
      </c>
      <c r="B30" s="11"/>
      <c r="C30" s="11"/>
      <c r="D30" s="17" t="str">
        <f>IF(B30&lt;&gt;"",IFERROR(VLOOKUP(B30,SignOnSheet!$D$5:$N$27,7,FALSE),"NON_LISTED"),"")</f>
        <v/>
      </c>
      <c r="E30" s="18" t="str">
        <f>IF(B30&lt;&gt;"",IFERROR(VLOOKUP(B30,SignOnSheet!$D$5:$K$27,3,FALSE),"NON_LISTED"),"")</f>
        <v/>
      </c>
      <c r="F30" s="18" t="str">
        <f>IF(B30&lt;&gt;"",IFERROR(VLOOKUP(B30,SignOnSheet!$D$5:$K$27,4,FALSE),"NON_LISTED"),"")</f>
        <v/>
      </c>
      <c r="G30" s="18" t="str">
        <f>IF(B30&lt;&gt;"",IFERROR(VLOOKUP(B30,SignOnSheet!$D$5:$K$27,5,FALSE),"NON_LISTED"),"")</f>
        <v/>
      </c>
      <c r="H30" s="18" t="str">
        <f>IF(B30&lt;&gt;"",IFERROR(VLOOKUP(B30,SignOnSheet!$D$5:$K$27,6,FALSE),"NON_LISTED"),"")</f>
        <v/>
      </c>
      <c r="I30" s="39" t="str">
        <f>IF(B30&lt;&gt;"",IFERROR(VLOOKUP(B30,SignOnSheet!$D$5:$K$27,2,FALSE),"NON_LISTED"),"")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IF(ISTEXT(C30),SignOnSheet!$U$31+1,IF(C30&lt;&gt;"",IFERROR(IF(L30&gt;0,RANK(L30,IF(L$6:L$56&gt;0,L$6:L$56,),1)-COUNTIF(L$6:L$56,"=0"),IF(L30&lt;&gt;"",SignOnSheet!$U$31+1,0)),0),""))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">
      <c r="A31" s="17">
        <f t="shared" si="3"/>
        <v>26</v>
      </c>
      <c r="B31" s="11"/>
      <c r="C31" s="11"/>
      <c r="D31" s="17" t="str">
        <f>IF(B31&lt;&gt;"",IFERROR(VLOOKUP(B31,SignOnSheet!$D$5:$N$27,7,FALSE),"NON_LISTED"),"")</f>
        <v/>
      </c>
      <c r="E31" s="18" t="str">
        <f>IF(B31&lt;&gt;"",IFERROR(VLOOKUP(B31,SignOnSheet!$D$5:$K$27,3,FALSE),"NON_LISTED"),"")</f>
        <v/>
      </c>
      <c r="F31" s="18" t="str">
        <f>IF(B31&lt;&gt;"",IFERROR(VLOOKUP(B31,SignOnSheet!$D$5:$K$27,4,FALSE),"NON_LISTED"),"")</f>
        <v/>
      </c>
      <c r="G31" s="18" t="str">
        <f>IF(B31&lt;&gt;"",IFERROR(VLOOKUP(B31,SignOnSheet!$D$5:$K$27,5,FALSE),"NON_LISTED"),"")</f>
        <v/>
      </c>
      <c r="H31" s="18" t="str">
        <f>IF(B31&lt;&gt;"",IFERROR(VLOOKUP(B31,SignOnSheet!$D$5:$K$27,6,FALSE),"NON_LISTED"),"")</f>
        <v/>
      </c>
      <c r="I31" s="39" t="str">
        <f>IF(B31&lt;&gt;"",IFERROR(VLOOKUP(B31,SignOnSheet!$D$5:$K$27,2,FALSE),"NON_LISTED"),"")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IF(ISTEXT(C31),SignOnSheet!$U$31+1,IF(C31&lt;&gt;"",IFERROR(IF(L31&gt;0,RANK(L31,IF(L$6:L$56&gt;0,L$6:L$56,),1)-COUNTIF(L$6:L$56,"=0"),IF(L31&lt;&gt;"",SignOnSheet!$U$31+1,0)),0),""))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">
      <c r="A32" s="17">
        <f t="shared" si="3"/>
        <v>27</v>
      </c>
      <c r="B32" s="11"/>
      <c r="C32" s="11"/>
      <c r="D32" s="17" t="str">
        <f>IF(B32&lt;&gt;"",IFERROR(VLOOKUP(B32,SignOnSheet!$D$5:$N$27,7,FALSE),"NON_LISTED"),"")</f>
        <v/>
      </c>
      <c r="E32" s="18" t="str">
        <f>IF(B32&lt;&gt;"",IFERROR(VLOOKUP(B32,SignOnSheet!$D$5:$K$27,3,FALSE),"NON_LISTED"),"")</f>
        <v/>
      </c>
      <c r="F32" s="18" t="str">
        <f>IF(B32&lt;&gt;"",IFERROR(VLOOKUP(B32,SignOnSheet!$D$5:$K$27,4,FALSE),"NON_LISTED"),"")</f>
        <v/>
      </c>
      <c r="G32" s="18" t="str">
        <f>IF(B32&lt;&gt;"",IFERROR(VLOOKUP(B32,SignOnSheet!$D$5:$K$27,5,FALSE),"NON_LISTED"),"")</f>
        <v/>
      </c>
      <c r="H32" s="18" t="str">
        <f>IF(B32&lt;&gt;"",IFERROR(VLOOKUP(B32,SignOnSheet!$D$5:$K$27,6,FALSE),"NON_LISTED"),"")</f>
        <v/>
      </c>
      <c r="I32" s="39" t="str">
        <f>IF(B32&lt;&gt;"",IFERROR(VLOOKUP(B32,SignOnSheet!$D$5:$K$27,2,FALSE),"NON_LISTED"),"")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IF(ISTEXT(C32),SignOnSheet!$U$31+1,IF(C32&lt;&gt;"",IFERROR(IF(L32&gt;0,RANK(L32,IF(L$6:L$56&gt;0,L$6:L$56,),1)-COUNTIF(L$6:L$56,"=0"),IF(L32&lt;&gt;"",SignOnSheet!$U$31+1,0)),0),""))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">
      <c r="A33" s="17">
        <f t="shared" si="3"/>
        <v>28</v>
      </c>
      <c r="B33" s="11"/>
      <c r="C33" s="11"/>
      <c r="D33" s="17" t="str">
        <f>IF(B33&lt;&gt;"",IFERROR(VLOOKUP(B33,SignOnSheet!$D$5:$N$27,7,FALSE),"NON_LISTED"),"")</f>
        <v/>
      </c>
      <c r="E33" s="18" t="str">
        <f>IF(B33&lt;&gt;"",IFERROR(VLOOKUP(B33,SignOnSheet!$D$5:$K$27,3,FALSE),"NON_LISTED"),"")</f>
        <v/>
      </c>
      <c r="F33" s="18" t="str">
        <f>IF(B33&lt;&gt;"",IFERROR(VLOOKUP(B33,SignOnSheet!$D$5:$K$27,4,FALSE),"NON_LISTED"),"")</f>
        <v/>
      </c>
      <c r="G33" s="18" t="str">
        <f>IF(B33&lt;&gt;"",IFERROR(VLOOKUP(B33,SignOnSheet!$D$5:$K$27,5,FALSE),"NON_LISTED"),"")</f>
        <v/>
      </c>
      <c r="H33" s="18" t="str">
        <f>IF(B33&lt;&gt;"",IFERROR(VLOOKUP(B33,SignOnSheet!$D$5:$K$27,6,FALSE),"NON_LISTED"),"")</f>
        <v/>
      </c>
      <c r="I33" s="39" t="str">
        <f>IF(B33&lt;&gt;"",IFERROR(VLOOKUP(B33,SignOnSheet!$D$5:$K$27,2,FALSE),"NON_LISTED"),"")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IF(ISTEXT(C33),SignOnSheet!$U$31+1,IF(C33&lt;&gt;"",IFERROR(IF(L33&gt;0,RANK(L33,IF(L$6:L$56&gt;0,L$6:L$56,),1)-COUNTIF(L$6:L$56,"=0"),IF(L33&lt;&gt;"",SignOnSheet!$U$31+1,0)),0),""))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">
      <c r="A34" s="17">
        <f t="shared" si="3"/>
        <v>29</v>
      </c>
      <c r="B34" s="11"/>
      <c r="C34" s="11"/>
      <c r="D34" s="17" t="str">
        <f>IF(B34&lt;&gt;"",IFERROR(VLOOKUP(B34,SignOnSheet!$D$5:$N$27,7,FALSE),"NON_LISTED"),"")</f>
        <v/>
      </c>
      <c r="E34" s="18" t="str">
        <f>IF(B34&lt;&gt;"",IFERROR(VLOOKUP(B34,SignOnSheet!$D$5:$K$27,3,FALSE),"NON_LISTED"),"")</f>
        <v/>
      </c>
      <c r="F34" s="18" t="str">
        <f>IF(B34&lt;&gt;"",IFERROR(VLOOKUP(B34,SignOnSheet!$D$5:$K$27,4,FALSE),"NON_LISTED"),"")</f>
        <v/>
      </c>
      <c r="G34" s="18" t="str">
        <f>IF(B34&lt;&gt;"",IFERROR(VLOOKUP(B34,SignOnSheet!$D$5:$K$27,5,FALSE),"NON_LISTED"),"")</f>
        <v/>
      </c>
      <c r="H34" s="18" t="str">
        <f>IF(B34&lt;&gt;"",IFERROR(VLOOKUP(B34,SignOnSheet!$D$5:$K$27,6,FALSE),"NON_LISTED"),"")</f>
        <v/>
      </c>
      <c r="I34" s="39" t="str">
        <f>IF(B34&lt;&gt;"",IFERROR(VLOOKUP(B34,SignOnSheet!$D$5:$K$27,2,FALSE),"NON_LISTED"),"")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IF(ISTEXT(C34),SignOnSheet!$U$31+1,IF(C34&lt;&gt;"",IFERROR(IF(L34&gt;0,RANK(L34,IF(L$6:L$56&gt;0,L$6:L$56,),1)-COUNTIF(L$6:L$56,"=0"),IF(L34&lt;&gt;"",SignOnSheet!$U$31+1,0)),0),""))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">
      <c r="A35" s="17">
        <f t="shared" si="3"/>
        <v>30</v>
      </c>
      <c r="B35" s="11"/>
      <c r="C35" s="11"/>
      <c r="D35" s="17" t="str">
        <f>IF(B35&lt;&gt;"",IFERROR(VLOOKUP(B35,SignOnSheet!$D$5:$N$27,7,FALSE),"NON_LISTED"),"")</f>
        <v/>
      </c>
      <c r="E35" s="18" t="str">
        <f>IF(B35&lt;&gt;"",IFERROR(VLOOKUP(B35,SignOnSheet!$D$5:$K$27,3,FALSE),"NON_LISTED"),"")</f>
        <v/>
      </c>
      <c r="F35" s="18" t="str">
        <f>IF(B35&lt;&gt;"",IFERROR(VLOOKUP(B35,SignOnSheet!$D$5:$K$27,4,FALSE),"NON_LISTED"),"")</f>
        <v/>
      </c>
      <c r="G35" s="18" t="str">
        <f>IF(B35&lt;&gt;"",IFERROR(VLOOKUP(B35,SignOnSheet!$D$5:$K$27,5,FALSE),"NON_LISTED"),"")</f>
        <v/>
      </c>
      <c r="H35" s="18" t="str">
        <f>IF(B35&lt;&gt;"",IFERROR(VLOOKUP(B35,SignOnSheet!$D$5:$K$27,6,FALSE),"NON_LISTED"),"")</f>
        <v/>
      </c>
      <c r="I35" s="39" t="str">
        <f>IF(B35&lt;&gt;"",IFERROR(VLOOKUP(B35,SignOnSheet!$D$5:$K$27,2,FALSE),"NON_LISTED"),"")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IF(ISTEXT(C35),SignOnSheet!$U$31+1,IF(C35&lt;&gt;"",IFERROR(IF(L35&gt;0,RANK(L35,IF(L$6:L$56&gt;0,L$6:L$56,),1)-COUNTIF(L$6:L$56,"=0"),IF(L35&lt;&gt;"",SignOnSheet!$U$31+1,0)),0),""))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">
      <c r="A36" s="17">
        <f t="shared" si="3"/>
        <v>31</v>
      </c>
      <c r="B36" s="11"/>
      <c r="C36" s="11"/>
      <c r="D36" s="17" t="str">
        <f>IF(B36&lt;&gt;"",IFERROR(VLOOKUP(B36,SignOnSheet!$D$5:$N$27,7,FALSE),"NON_LISTED"),"")</f>
        <v/>
      </c>
      <c r="E36" s="18" t="str">
        <f>IF(B36&lt;&gt;"",IFERROR(VLOOKUP(B36,SignOnSheet!$D$5:$K$27,3,FALSE),"NON_LISTED"),"")</f>
        <v/>
      </c>
      <c r="F36" s="18" t="str">
        <f>IF(B36&lt;&gt;"",IFERROR(VLOOKUP(B36,SignOnSheet!$D$5:$K$27,4,FALSE),"NON_LISTED"),"")</f>
        <v/>
      </c>
      <c r="G36" s="18" t="str">
        <f>IF(B36&lt;&gt;"",IFERROR(VLOOKUP(B36,SignOnSheet!$D$5:$K$27,5,FALSE),"NON_LISTED"),"")</f>
        <v/>
      </c>
      <c r="H36" s="18" t="str">
        <f>IF(B36&lt;&gt;"",IFERROR(VLOOKUP(B36,SignOnSheet!$D$5:$K$27,6,FALSE),"NON_LISTED"),"")</f>
        <v/>
      </c>
      <c r="I36" s="39" t="str">
        <f>IF(B36&lt;&gt;"",IFERROR(VLOOKUP(B36,SignOnSheet!$D$5:$K$27,2,FALSE),"NON_LISTED"),"")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IF(ISTEXT(C36),SignOnSheet!$U$31+1,IF(C36&lt;&gt;"",IFERROR(IF(L36&gt;0,RANK(L36,IF(L$6:L$56&gt;0,L$6:L$56,),1)-COUNTIF(L$6:L$56,"=0"),IF(L36&lt;&gt;"",SignOnSheet!$U$31+1,0)),0),""))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">
      <c r="A37" s="17">
        <f t="shared" si="3"/>
        <v>32</v>
      </c>
      <c r="B37" s="11"/>
      <c r="C37" s="11"/>
      <c r="D37" s="17" t="str">
        <f>IF(B37&lt;&gt;"",IFERROR(VLOOKUP(B37,SignOnSheet!$D$5:$N$27,7,FALSE),"NON_LISTED"),"")</f>
        <v/>
      </c>
      <c r="E37" s="18" t="str">
        <f>IF(B37&lt;&gt;"",IFERROR(VLOOKUP(B37,SignOnSheet!$D$5:$K$27,3,FALSE),"NON_LISTED"),"")</f>
        <v/>
      </c>
      <c r="F37" s="18" t="str">
        <f>IF(B37&lt;&gt;"",IFERROR(VLOOKUP(B37,SignOnSheet!$D$5:$K$27,4,FALSE),"NON_LISTED"),"")</f>
        <v/>
      </c>
      <c r="G37" s="18" t="str">
        <f>IF(B37&lt;&gt;"",IFERROR(VLOOKUP(B37,SignOnSheet!$D$5:$K$27,5,FALSE),"NON_LISTED"),"")</f>
        <v/>
      </c>
      <c r="H37" s="18" t="str">
        <f>IF(B37&lt;&gt;"",IFERROR(VLOOKUP(B37,SignOnSheet!$D$5:$K$27,6,FALSE),"NON_LISTED"),"")</f>
        <v/>
      </c>
      <c r="I37" s="39" t="str">
        <f>IF(B37&lt;&gt;"",IFERROR(VLOOKUP(B37,SignOnSheet!$D$5:$K$27,2,FALSE),"NON_LISTED"),"")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IF(ISTEXT(C37),SignOnSheet!$U$31+1,IF(C37&lt;&gt;"",IFERROR(IF(L37&gt;0,RANK(L37,IF(L$6:L$56&gt;0,L$6:L$56,),1)-COUNTIF(L$6:L$56,"=0"),IF(L37&lt;&gt;"",SignOnSheet!$U$31+1,0)),0),""))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">
      <c r="A38" s="17">
        <f t="shared" si="3"/>
        <v>33</v>
      </c>
      <c r="B38" s="11"/>
      <c r="C38" s="11"/>
      <c r="D38" s="17" t="str">
        <f>IF(B38&lt;&gt;"",IFERROR(VLOOKUP(B38,SignOnSheet!$D$5:$N$27,7,FALSE),"NON_LISTED"),"")</f>
        <v/>
      </c>
      <c r="E38" s="18" t="str">
        <f>IF(B38&lt;&gt;"",IFERROR(VLOOKUP(B38,SignOnSheet!$D$5:$K$27,3,FALSE),"NON_LISTED"),"")</f>
        <v/>
      </c>
      <c r="F38" s="18" t="str">
        <f>IF(B38&lt;&gt;"",IFERROR(VLOOKUP(B38,SignOnSheet!$D$5:$K$27,4,FALSE),"NON_LISTED"),"")</f>
        <v/>
      </c>
      <c r="G38" s="18" t="str">
        <f>IF(B38&lt;&gt;"",IFERROR(VLOOKUP(B38,SignOnSheet!$D$5:$K$27,5,FALSE),"NON_LISTED"),"")</f>
        <v/>
      </c>
      <c r="H38" s="18" t="str">
        <f>IF(B38&lt;&gt;"",IFERROR(VLOOKUP(B38,SignOnSheet!$D$5:$K$27,6,FALSE),"NON_LISTED"),"")</f>
        <v/>
      </c>
      <c r="I38" s="39" t="str">
        <f>IF(B38&lt;&gt;"",IFERROR(VLOOKUP(B38,SignOnSheet!$D$5:$K$27,2,FALSE),"NON_LISTED"),"")</f>
        <v/>
      </c>
      <c r="J38" s="18" t="str">
        <f t="shared" si="0"/>
        <v/>
      </c>
      <c r="K38" s="19" t="str">
        <f t="shared" si="1"/>
        <v/>
      </c>
      <c r="L38" s="19" t="str">
        <f t="shared" si="2"/>
        <v/>
      </c>
      <c r="M38" s="18" t="str">
        <f>IF(ISTEXT(C38),SignOnSheet!$U$31+1,IF(C38&lt;&gt;"",IFERROR(IF(L38&gt;0,RANK(L38,IF(L$6:L$56&gt;0,L$6:L$56,),1)-COUNTIF(L$6:L$56,"=0"),IF(L38&lt;&gt;"",SignOnSheet!$U$31+1,0)),0),""))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">
      <c r="A39" s="17">
        <f t="shared" si="3"/>
        <v>34</v>
      </c>
      <c r="B39" s="11"/>
      <c r="C39" s="11"/>
      <c r="D39" s="17" t="str">
        <f>IF(B39&lt;&gt;"",IFERROR(VLOOKUP(B39,SignOnSheet!$D$5:$N$27,7,FALSE),"NON_LISTED"),"")</f>
        <v/>
      </c>
      <c r="E39" s="18" t="str">
        <f>IF(B39&lt;&gt;"",IFERROR(VLOOKUP(B39,SignOnSheet!$D$5:$K$27,3,FALSE),"NON_LISTED"),"")</f>
        <v/>
      </c>
      <c r="F39" s="18" t="str">
        <f>IF(B39&lt;&gt;"",IFERROR(VLOOKUP(B39,SignOnSheet!$D$5:$K$27,4,FALSE),"NON_LISTED"),"")</f>
        <v/>
      </c>
      <c r="G39" s="18" t="str">
        <f>IF(B39&lt;&gt;"",IFERROR(VLOOKUP(B39,SignOnSheet!$D$5:$K$27,5,FALSE),"NON_LISTED"),"")</f>
        <v/>
      </c>
      <c r="H39" s="18" t="str">
        <f>IF(B39&lt;&gt;"",IFERROR(VLOOKUP(B39,SignOnSheet!$D$5:$K$27,6,FALSE),"NON_LISTED"),"")</f>
        <v/>
      </c>
      <c r="I39" s="39" t="str">
        <f>IF(B39&lt;&gt;"",IFERROR(VLOOKUP(B39,SignOnSheet!$D$5:$K$27,2,FALSE),"NON_LISTED"),"")</f>
        <v/>
      </c>
      <c r="J39" s="18" t="str">
        <f t="shared" si="0"/>
        <v/>
      </c>
      <c r="K39" s="19" t="str">
        <f t="shared" si="1"/>
        <v/>
      </c>
      <c r="L39" s="19" t="str">
        <f t="shared" si="2"/>
        <v/>
      </c>
      <c r="M39" s="18" t="str">
        <f>IF(ISTEXT(C39),SignOnSheet!$U$31+1,IF(C39&lt;&gt;"",IFERROR(IF(L39&gt;0,RANK(L39,IF(L$6:L$56&gt;0,L$6:L$56,),1)-COUNTIF(L$6:L$56,"=0"),IF(L39&lt;&gt;"",SignOnSheet!$U$31+1,0)),0),""))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">
      <c r="A40" s="17">
        <f t="shared" si="3"/>
        <v>35</v>
      </c>
      <c r="B40" s="11"/>
      <c r="C40" s="11"/>
      <c r="D40" s="17" t="str">
        <f>IF(B40&lt;&gt;"",IFERROR(VLOOKUP(B40,SignOnSheet!$D$5:$N$27,7,FALSE),"NON_LISTED"),"")</f>
        <v/>
      </c>
      <c r="E40" s="18" t="str">
        <f>IF(B40&lt;&gt;"",IFERROR(VLOOKUP(B40,SignOnSheet!$D$5:$K$27,3,FALSE),"NON_LISTED"),"")</f>
        <v/>
      </c>
      <c r="F40" s="18" t="str">
        <f>IF(B40&lt;&gt;"",IFERROR(VLOOKUP(B40,SignOnSheet!$D$5:$K$27,4,FALSE),"NON_LISTED"),"")</f>
        <v/>
      </c>
      <c r="G40" s="18" t="str">
        <f>IF(B40&lt;&gt;"",IFERROR(VLOOKUP(B40,SignOnSheet!$D$5:$K$27,5,FALSE),"NON_LISTED"),"")</f>
        <v/>
      </c>
      <c r="H40" s="18" t="str">
        <f>IF(B40&lt;&gt;"",IFERROR(VLOOKUP(B40,SignOnSheet!$D$5:$K$27,6,FALSE),"NON_LISTED"),"")</f>
        <v/>
      </c>
      <c r="I40" s="39" t="str">
        <f>IF(B40&lt;&gt;"",IFERROR(VLOOKUP(B40,SignOnSheet!$D$5:$K$27,2,FALSE),"NON_LISTED"),"")</f>
        <v/>
      </c>
      <c r="J40" s="18" t="str">
        <f t="shared" si="0"/>
        <v/>
      </c>
      <c r="K40" s="19" t="str">
        <f t="shared" si="1"/>
        <v/>
      </c>
      <c r="L40" s="19" t="str">
        <f t="shared" si="2"/>
        <v/>
      </c>
      <c r="M40" s="18" t="str">
        <f>IF(ISTEXT(C40),SignOnSheet!$U$31+1,IF(C40&lt;&gt;"",IFERROR(IF(L40&gt;0,RANK(L40,IF(L$6:L$56&gt;0,L$6:L$56,),1)-COUNTIF(L$6:L$56,"=0"),IF(L40&lt;&gt;"",SignOnSheet!$U$31+1,0)),0),""))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">
      <c r="A41" s="17">
        <f t="shared" si="3"/>
        <v>36</v>
      </c>
      <c r="B41" s="11"/>
      <c r="C41" s="11"/>
      <c r="D41" s="17" t="str">
        <f>IF(B41&lt;&gt;"",IFERROR(VLOOKUP(B41,SignOnSheet!$D$5:$N$27,7,FALSE),"NON_LISTED"),"")</f>
        <v/>
      </c>
      <c r="E41" s="18" t="str">
        <f>IF(B41&lt;&gt;"",IFERROR(VLOOKUP(B41,SignOnSheet!$D$5:$K$27,3,FALSE),"NON_LISTED"),"")</f>
        <v/>
      </c>
      <c r="F41" s="18" t="str">
        <f>IF(B41&lt;&gt;"",IFERROR(VLOOKUP(B41,SignOnSheet!$D$5:$K$27,4,FALSE),"NON_LISTED"),"")</f>
        <v/>
      </c>
      <c r="G41" s="18" t="str">
        <f>IF(B41&lt;&gt;"",IFERROR(VLOOKUP(B41,SignOnSheet!$D$5:$K$27,5,FALSE),"NON_LISTED"),"")</f>
        <v/>
      </c>
      <c r="H41" s="18" t="str">
        <f>IF(B41&lt;&gt;"",IFERROR(VLOOKUP(B41,SignOnSheet!$D$5:$K$27,6,FALSE),"NON_LISTED"),"")</f>
        <v/>
      </c>
      <c r="I41" s="27" t="str">
        <f>IF(B41&lt;&gt;"",IFERROR(VLOOKUP(B41,SignOnSheet!$D$5:$K$27,2,FALSE),"NON_LISTED"),"")</f>
        <v/>
      </c>
      <c r="J41" s="18" t="str">
        <f t="shared" si="0"/>
        <v/>
      </c>
      <c r="K41" s="19" t="str">
        <f t="shared" si="1"/>
        <v/>
      </c>
      <c r="L41" s="19" t="str">
        <f t="shared" si="2"/>
        <v/>
      </c>
      <c r="M41" s="18" t="str">
        <f>IF(ISTEXT(C41),SignOnSheet!$U$31+1,IF(C41&lt;&gt;"",IFERROR(IF(L41&gt;0,RANK(L41,IF(L$6:L$56&gt;0,L$6:L$56,),1)-COUNTIF(L$6:L$56,"=0"),IF(L41&lt;&gt;"",SignOnSheet!$U$31+1,0)),0),""))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">
      <c r="A42" s="17">
        <f t="shared" si="3"/>
        <v>37</v>
      </c>
      <c r="B42" s="11"/>
      <c r="C42" s="11"/>
      <c r="D42" s="17" t="str">
        <f>IF(B42&lt;&gt;"",IFERROR(VLOOKUP(B42,SignOnSheet!$D$5:$N$27,7,FALSE),"NON_LISTED"),"")</f>
        <v/>
      </c>
      <c r="E42" s="18" t="str">
        <f>IF(B42&lt;&gt;"",IFERROR(VLOOKUP(B42,SignOnSheet!$D$5:$K$27,3,FALSE),"NON_LISTED"),"")</f>
        <v/>
      </c>
      <c r="F42" s="18" t="str">
        <f>IF(B42&lt;&gt;"",IFERROR(VLOOKUP(B42,SignOnSheet!$D$5:$K$27,4,FALSE),"NON_LISTED"),"")</f>
        <v/>
      </c>
      <c r="G42" s="18" t="str">
        <f>IF(B42&lt;&gt;"",IFERROR(VLOOKUP(B42,SignOnSheet!$D$5:$K$27,5,FALSE),"NON_LISTED"),"")</f>
        <v/>
      </c>
      <c r="H42" s="18" t="str">
        <f>IF(B42&lt;&gt;"",IFERROR(VLOOKUP(B42,SignOnSheet!$D$5:$K$27,6,FALSE),"NON_LISTED"),"")</f>
        <v/>
      </c>
      <c r="I42" s="27" t="str">
        <f>IF(B42&lt;&gt;"",IFERROR(VLOOKUP(B42,SignOnSheet!$D$5:$K$27,2,FALSE),"NON_LISTED"),"")</f>
        <v/>
      </c>
      <c r="J42" s="18" t="str">
        <f t="shared" si="0"/>
        <v/>
      </c>
      <c r="K42" s="19" t="str">
        <f t="shared" si="1"/>
        <v/>
      </c>
      <c r="L42" s="19" t="str">
        <f t="shared" si="2"/>
        <v/>
      </c>
      <c r="M42" s="18" t="str">
        <f>IF(ISTEXT(C42),SignOnSheet!$U$31+1,IF(C42&lt;&gt;"",IFERROR(IF(L42&gt;0,RANK(L42,IF(L$6:L$56&gt;0,L$6:L$56,),1)-COUNTIF(L$6:L$56,"=0"),IF(L42&lt;&gt;"",SignOnSheet!$U$31+1,0)),0),""))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">
      <c r="A43" s="17">
        <f t="shared" si="3"/>
        <v>38</v>
      </c>
      <c r="B43" s="11"/>
      <c r="C43" s="11"/>
      <c r="D43" s="17" t="str">
        <f>IF(B43&lt;&gt;"",IFERROR(VLOOKUP(B43,SignOnSheet!$D$5:$N$27,7,FALSE),"NON_LISTED"),"")</f>
        <v/>
      </c>
      <c r="E43" s="18" t="str">
        <f>IF(B43&lt;&gt;"",IFERROR(VLOOKUP(B43,SignOnSheet!$D$5:$K$27,3,FALSE),"NON_LISTED"),"")</f>
        <v/>
      </c>
      <c r="F43" s="18" t="str">
        <f>IF(B43&lt;&gt;"",IFERROR(VLOOKUP(B43,SignOnSheet!$D$5:$K$27,4,FALSE),"NON_LISTED"),"")</f>
        <v/>
      </c>
      <c r="G43" s="18" t="str">
        <f>IF(B43&lt;&gt;"",IFERROR(VLOOKUP(B43,SignOnSheet!$D$5:$K$27,5,FALSE),"NON_LISTED"),"")</f>
        <v/>
      </c>
      <c r="H43" s="18" t="str">
        <f>IF(B43&lt;&gt;"",IFERROR(VLOOKUP(B43,SignOnSheet!$D$5:$K$27,6,FALSE),"NON_LISTED"),"")</f>
        <v/>
      </c>
      <c r="I43" s="27" t="str">
        <f>IF(B43&lt;&gt;"",IFERROR(VLOOKUP(B43,SignOnSheet!$D$5:$K$27,2,FALSE),"NON_LISTED"),"")</f>
        <v/>
      </c>
      <c r="J43" s="18" t="str">
        <f t="shared" si="0"/>
        <v/>
      </c>
      <c r="K43" s="19" t="str">
        <f t="shared" si="1"/>
        <v/>
      </c>
      <c r="L43" s="19" t="str">
        <f t="shared" si="2"/>
        <v/>
      </c>
      <c r="M43" s="18" t="str">
        <f>IF(ISTEXT(C43),SignOnSheet!$U$31+1,IF(C43&lt;&gt;"",IFERROR(IF(L43&gt;0,RANK(L43,IF(L$6:L$56&gt;0,L$6:L$56,),1)-COUNTIF(L$6:L$56,"=0"),IF(L43&lt;&gt;"",SignOnSheet!$U$31+1,0)),0),""))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">
      <c r="A44" s="17">
        <f t="shared" si="3"/>
        <v>39</v>
      </c>
      <c r="B44" s="11"/>
      <c r="C44" s="11"/>
      <c r="D44" s="17" t="str">
        <f>IF(B44&lt;&gt;"",IFERROR(VLOOKUP(B44,SignOnSheet!$D$5:$N$27,7,FALSE),"NON_LISTED"),"")</f>
        <v/>
      </c>
      <c r="E44" s="18" t="str">
        <f>IF(B44&lt;&gt;"",IFERROR(VLOOKUP(B44,SignOnSheet!$D$5:$K$27,3,FALSE),"NON_LISTED"),"")</f>
        <v/>
      </c>
      <c r="F44" s="18" t="str">
        <f>IF(B44&lt;&gt;"",IFERROR(VLOOKUP(B44,SignOnSheet!$D$5:$K$27,4,FALSE),"NON_LISTED"),"")</f>
        <v/>
      </c>
      <c r="G44" s="18" t="str">
        <f>IF(B44&lt;&gt;"",IFERROR(VLOOKUP(B44,SignOnSheet!$D$5:$K$27,5,FALSE),"NON_LISTED"),"")</f>
        <v/>
      </c>
      <c r="H44" s="18" t="str">
        <f>IF(B44&lt;&gt;"",IFERROR(VLOOKUP(B44,SignOnSheet!$D$5:$K$27,6,FALSE),"NON_LISTED"),"")</f>
        <v/>
      </c>
      <c r="I44" s="27" t="str">
        <f>IF(B44&lt;&gt;"",IFERROR(VLOOKUP(B44,SignOnSheet!$D$5:$K$27,2,FALSE),"NON_LISTED"),"")</f>
        <v/>
      </c>
      <c r="J44" s="18" t="str">
        <f t="shared" si="0"/>
        <v/>
      </c>
      <c r="K44" s="19" t="str">
        <f t="shared" si="1"/>
        <v/>
      </c>
      <c r="L44" s="19" t="str">
        <f t="shared" si="2"/>
        <v/>
      </c>
      <c r="M44" s="18" t="str">
        <f>IF(ISTEXT(C44),SignOnSheet!$U$31+1,IF(C44&lt;&gt;"",IFERROR(IF(L44&gt;0,RANK(L44,IF(L$6:L$56&gt;0,L$6:L$56,),1)-COUNTIF(L$6:L$56,"=0"),IF(L44&lt;&gt;"",SignOnSheet!$U$31+1,0)),0),""))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">
      <c r="A45" s="17">
        <f t="shared" si="3"/>
        <v>40</v>
      </c>
      <c r="B45" s="11"/>
      <c r="C45" s="11"/>
      <c r="D45" s="17" t="str">
        <f>IF(B45&lt;&gt;"",IFERROR(VLOOKUP(B45,SignOnSheet!$D$5:$N$27,7,FALSE),"NON_LISTED"),"")</f>
        <v/>
      </c>
      <c r="E45" s="18" t="str">
        <f>IF(B45&lt;&gt;"",IFERROR(VLOOKUP(B45,SignOnSheet!$D$5:$K$27,3,FALSE),"NON_LISTED"),"")</f>
        <v/>
      </c>
      <c r="F45" s="18" t="str">
        <f>IF(B45&lt;&gt;"",IFERROR(VLOOKUP(B45,SignOnSheet!$D$5:$K$27,4,FALSE),"NON_LISTED"),"")</f>
        <v/>
      </c>
      <c r="G45" s="18" t="str">
        <f>IF(B45&lt;&gt;"",IFERROR(VLOOKUP(B45,SignOnSheet!$D$5:$K$27,5,FALSE),"NON_LISTED"),"")</f>
        <v/>
      </c>
      <c r="H45" s="18" t="str">
        <f>IF(B45&lt;&gt;"",IFERROR(VLOOKUP(B45,SignOnSheet!$D$5:$K$27,6,FALSE),"NON_LISTED"),"")</f>
        <v/>
      </c>
      <c r="I45" s="27" t="str">
        <f>IF(B45&lt;&gt;"",IFERROR(VLOOKUP(B45,SignOnSheet!$D$5:$K$27,2,FALSE),"NON_LISTED"),"")</f>
        <v/>
      </c>
      <c r="J45" s="18" t="str">
        <f t="shared" si="0"/>
        <v/>
      </c>
      <c r="K45" s="19" t="str">
        <f t="shared" si="1"/>
        <v/>
      </c>
      <c r="L45" s="19" t="str">
        <f t="shared" si="2"/>
        <v/>
      </c>
      <c r="M45" s="18" t="str">
        <f>IF(ISTEXT(C45),SignOnSheet!$U$31+1,IF(C45&lt;&gt;"",IFERROR(IF(L45&gt;0,RANK(L45,IF(L$6:L$56&gt;0,L$6:L$56,),1)-COUNTIF(L$6:L$56,"=0"),IF(L45&lt;&gt;"",SignOnSheet!$U$31+1,0)),0),""))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">
      <c r="A46" s="17">
        <f t="shared" si="3"/>
        <v>41</v>
      </c>
      <c r="B46" s="11"/>
      <c r="C46" s="11"/>
      <c r="D46" s="17" t="str">
        <f>IF(B46&lt;&gt;"",IFERROR(VLOOKUP(B46,SignOnSheet!$D$5:$N$27,7,FALSE),"NON_LISTED"),"")</f>
        <v/>
      </c>
      <c r="E46" s="18" t="str">
        <f>IF(B46&lt;&gt;"",IFERROR(VLOOKUP(B46,SignOnSheet!$D$5:$K$27,3,FALSE),"NON_LISTED"),"")</f>
        <v/>
      </c>
      <c r="F46" s="18" t="str">
        <f>IF(B46&lt;&gt;"",IFERROR(VLOOKUP(B46,SignOnSheet!$D$5:$K$27,4,FALSE),"NON_LISTED"),"")</f>
        <v/>
      </c>
      <c r="G46" s="18" t="str">
        <f>IF(B46&lt;&gt;"",IFERROR(VLOOKUP(B46,SignOnSheet!$D$5:$K$27,5,FALSE),"NON_LISTED"),"")</f>
        <v/>
      </c>
      <c r="H46" s="18" t="str">
        <f>IF(B46&lt;&gt;"",IFERROR(VLOOKUP(B46,SignOnSheet!$D$5:$K$27,6,FALSE),"NON_LISTED"),"")</f>
        <v/>
      </c>
      <c r="I46" s="27" t="str">
        <f>IF(B46&lt;&gt;"",IFERROR(VLOOKUP(B46,SignOnSheet!$D$5:$K$27,2,FALSE),"NON_LISTED"),"")</f>
        <v/>
      </c>
      <c r="J46" s="18" t="str">
        <f t="shared" si="0"/>
        <v/>
      </c>
      <c r="K46" s="19" t="str">
        <f t="shared" si="1"/>
        <v/>
      </c>
      <c r="L46" s="19" t="str">
        <f t="shared" si="2"/>
        <v/>
      </c>
      <c r="M46" s="18" t="str">
        <f>IF(ISTEXT(C46),SignOnSheet!$U$31+1,IF(C46&lt;&gt;"",IFERROR(IF(L46&gt;0,RANK(L46,IF(L$6:L$56&gt;0,L$6:L$56,),1)-COUNTIF(L$6:L$56,"=0"),IF(L46&lt;&gt;"",SignOnSheet!$U$31+1,0)),0),""))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">
      <c r="A47" s="17">
        <f t="shared" si="3"/>
        <v>42</v>
      </c>
      <c r="B47" s="11"/>
      <c r="C47" s="11"/>
      <c r="D47" s="17" t="str">
        <f>IF(B47&lt;&gt;"",IFERROR(VLOOKUP(B47,SignOnSheet!$D$5:$N$27,7,FALSE),"NON_LISTED"),"")</f>
        <v/>
      </c>
      <c r="E47" s="18" t="str">
        <f>IF(B47&lt;&gt;"",IFERROR(VLOOKUP(B47,SignOnSheet!$D$5:$K$27,3,FALSE),"NON_LISTED"),"")</f>
        <v/>
      </c>
      <c r="F47" s="18" t="str">
        <f>IF(B47&lt;&gt;"",IFERROR(VLOOKUP(B47,SignOnSheet!$D$5:$K$27,4,FALSE),"NON_LISTED"),"")</f>
        <v/>
      </c>
      <c r="G47" s="18" t="str">
        <f>IF(B47&lt;&gt;"",IFERROR(VLOOKUP(B47,SignOnSheet!$D$5:$K$27,5,FALSE),"NON_LISTED"),"")</f>
        <v/>
      </c>
      <c r="H47" s="18" t="str">
        <f>IF(B47&lt;&gt;"",IFERROR(VLOOKUP(B47,SignOnSheet!$D$5:$K$27,6,FALSE),"NON_LISTED"),"")</f>
        <v/>
      </c>
      <c r="I47" s="27" t="str">
        <f>IF(B47&lt;&gt;"",IFERROR(VLOOKUP(B47,SignOnSheet!$D$5:$K$27,2,FALSE),"NON_LISTED"),"")</f>
        <v/>
      </c>
      <c r="J47" s="18" t="str">
        <f t="shared" si="0"/>
        <v/>
      </c>
      <c r="K47" s="19" t="str">
        <f t="shared" si="1"/>
        <v/>
      </c>
      <c r="L47" s="19" t="str">
        <f t="shared" si="2"/>
        <v/>
      </c>
      <c r="M47" s="18" t="str">
        <f>IF(ISTEXT(C47),SignOnSheet!$U$31+1,IF(C47&lt;&gt;"",IFERROR(IF(L47&gt;0,RANK(L47,IF(L$6:L$56&gt;0,L$6:L$56,),1)-COUNTIF(L$6:L$56,"=0"),IF(L47&lt;&gt;"",SignOnSheet!$U$31+1,0)),0),""))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">
      <c r="A48" s="17">
        <f t="shared" si="3"/>
        <v>43</v>
      </c>
      <c r="B48" s="11"/>
      <c r="C48" s="11"/>
      <c r="D48" s="17" t="str">
        <f>IF(B48&lt;&gt;"",IFERROR(VLOOKUP(B48,SignOnSheet!$D$5:$N$27,7,FALSE),"NON_LISTED"),"")</f>
        <v/>
      </c>
      <c r="E48" s="18" t="str">
        <f>IF(B48&lt;&gt;"",IFERROR(VLOOKUP(B48,SignOnSheet!$D$5:$K$27,3,FALSE),"NON_LISTED"),"")</f>
        <v/>
      </c>
      <c r="F48" s="18" t="str">
        <f>IF(B48&lt;&gt;"",IFERROR(VLOOKUP(B48,SignOnSheet!$D$5:$K$27,4,FALSE),"NON_LISTED"),"")</f>
        <v/>
      </c>
      <c r="G48" s="18" t="str">
        <f>IF(B48&lt;&gt;"",IFERROR(VLOOKUP(B48,SignOnSheet!$D$5:$K$27,5,FALSE),"NON_LISTED"),"")</f>
        <v/>
      </c>
      <c r="H48" s="18" t="str">
        <f>IF(B48&lt;&gt;"",IFERROR(VLOOKUP(B48,SignOnSheet!$D$5:$K$27,6,FALSE),"NON_LISTED"),"")</f>
        <v/>
      </c>
      <c r="I48" s="27" t="str">
        <f>IF(B48&lt;&gt;"",IFERROR(VLOOKUP(B48,SignOnSheet!$D$5:$K$27,2,FALSE),"NON_LISTED"),"")</f>
        <v/>
      </c>
      <c r="J48" s="18" t="str">
        <f t="shared" si="0"/>
        <v/>
      </c>
      <c r="K48" s="19" t="str">
        <f t="shared" si="1"/>
        <v/>
      </c>
      <c r="L48" s="19" t="str">
        <f t="shared" si="2"/>
        <v/>
      </c>
      <c r="M48" s="18" t="str">
        <f>IF(ISTEXT(C48),SignOnSheet!$U$31+1,IF(C48&lt;&gt;"",IFERROR(IF(L48&gt;0,RANK(L48,IF(L$6:L$56&gt;0,L$6:L$56,),1)-COUNTIF(L$6:L$56,"=0"),IF(L48&lt;&gt;"",SignOnSheet!$U$31+1,0)),0),""))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">
      <c r="A49" s="17">
        <f t="shared" si="3"/>
        <v>44</v>
      </c>
      <c r="B49" s="11"/>
      <c r="C49" s="11"/>
      <c r="D49" s="17" t="str">
        <f>IF(B49&lt;&gt;"",IFERROR(VLOOKUP(B49,SignOnSheet!$D$5:$N$27,7,FALSE),"NON_LISTED"),"")</f>
        <v/>
      </c>
      <c r="E49" s="18" t="str">
        <f>IF(B49&lt;&gt;"",IFERROR(VLOOKUP(B49,SignOnSheet!$D$5:$K$27,3,FALSE),"NON_LISTED"),"")</f>
        <v/>
      </c>
      <c r="F49" s="18" t="str">
        <f>IF(B49&lt;&gt;"",IFERROR(VLOOKUP(B49,SignOnSheet!$D$5:$K$27,4,FALSE),"NON_LISTED"),"")</f>
        <v/>
      </c>
      <c r="G49" s="18" t="str">
        <f>IF(B49&lt;&gt;"",IFERROR(VLOOKUP(B49,SignOnSheet!$D$5:$K$27,5,FALSE),"NON_LISTED"),"")</f>
        <v/>
      </c>
      <c r="H49" s="18" t="str">
        <f>IF(B49&lt;&gt;"",IFERROR(VLOOKUP(B49,SignOnSheet!$D$5:$K$27,6,FALSE),"NON_LISTED"),"")</f>
        <v/>
      </c>
      <c r="I49" s="27" t="str">
        <f>IF(B49&lt;&gt;"",IFERROR(VLOOKUP(B49,SignOnSheet!$D$5:$K$27,2,FALSE),"NON_LISTED"),"")</f>
        <v/>
      </c>
      <c r="J49" s="18" t="str">
        <f t="shared" si="0"/>
        <v/>
      </c>
      <c r="K49" s="19" t="str">
        <f t="shared" si="1"/>
        <v/>
      </c>
      <c r="L49" s="19" t="str">
        <f t="shared" si="2"/>
        <v/>
      </c>
      <c r="M49" s="18" t="str">
        <f>IF(ISTEXT(C49),SignOnSheet!$U$31+1,IF(C49&lt;&gt;"",IFERROR(IF(L49&gt;0,RANK(L49,IF(L$6:L$56&gt;0,L$6:L$56,),1)-COUNTIF(L$6:L$56,"=0"),IF(L49&lt;&gt;"",SignOnSheet!$U$31+1,0)),0),""))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">
      <c r="A50" s="17">
        <f t="shared" si="3"/>
        <v>45</v>
      </c>
      <c r="B50" s="11"/>
      <c r="C50" s="11"/>
      <c r="D50" s="17" t="str">
        <f>IF(B50&lt;&gt;"",IFERROR(VLOOKUP(B50,SignOnSheet!$D$5:$N$27,7,FALSE),"NON_LISTED"),"")</f>
        <v/>
      </c>
      <c r="E50" s="18" t="str">
        <f>IF(B50&lt;&gt;"",IFERROR(VLOOKUP(B50,SignOnSheet!$D$5:$K$27,3,FALSE),"NON_LISTED"),"")</f>
        <v/>
      </c>
      <c r="F50" s="18" t="str">
        <f>IF(B50&lt;&gt;"",IFERROR(VLOOKUP(B50,SignOnSheet!$D$5:$K$27,4,FALSE),"NON_LISTED"),"")</f>
        <v/>
      </c>
      <c r="G50" s="18" t="str">
        <f>IF(B50&lt;&gt;"",IFERROR(VLOOKUP(B50,SignOnSheet!$D$5:$K$27,5,FALSE),"NON_LISTED"),"")</f>
        <v/>
      </c>
      <c r="H50" s="18" t="str">
        <f>IF(B50&lt;&gt;"",IFERROR(VLOOKUP(B50,SignOnSheet!$D$5:$K$27,6,FALSE),"NON_LISTED"),"")</f>
        <v/>
      </c>
      <c r="I50" s="27" t="str">
        <f>IF(B50&lt;&gt;"",IFERROR(VLOOKUP(B50,SignOnSheet!$D$5:$K$27,2,FALSE),"NON_LISTED"),"")</f>
        <v/>
      </c>
      <c r="J50" s="18" t="str">
        <f t="shared" si="0"/>
        <v/>
      </c>
      <c r="K50" s="19" t="str">
        <f t="shared" si="1"/>
        <v/>
      </c>
      <c r="L50" s="19" t="str">
        <f t="shared" si="2"/>
        <v/>
      </c>
      <c r="M50" s="18" t="str">
        <f>IF(ISTEXT(C50),SignOnSheet!$U$31+1,IF(C50&lt;&gt;"",IFERROR(IF(L50&gt;0,RANK(L50,IF(L$6:L$56&gt;0,L$6:L$56,),1)-COUNTIF(L$6:L$56,"=0"),IF(L50&lt;&gt;"",SignOnSheet!$U$31+1,0)),0),""))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">
      <c r="A51" s="17">
        <f t="shared" si="3"/>
        <v>46</v>
      </c>
      <c r="B51" s="11"/>
      <c r="C51" s="11"/>
      <c r="D51" s="17" t="str">
        <f>IF(B51&lt;&gt;"",IFERROR(VLOOKUP(B51,SignOnSheet!$D$5:$N$27,7,FALSE),"NON_LISTED"),"")</f>
        <v/>
      </c>
      <c r="E51" s="18" t="str">
        <f>IF(B51&lt;&gt;"",IFERROR(VLOOKUP(B51,SignOnSheet!$D$5:$K$27,3,FALSE),"NON_LISTED"),"")</f>
        <v/>
      </c>
      <c r="F51" s="18" t="str">
        <f>IF(B51&lt;&gt;"",IFERROR(VLOOKUP(B51,SignOnSheet!$D$5:$K$27,4,FALSE),"NON_LISTED"),"")</f>
        <v/>
      </c>
      <c r="G51" s="18" t="str">
        <f>IF(B51&lt;&gt;"",IFERROR(VLOOKUP(B51,SignOnSheet!$D$5:$K$27,5,FALSE),"NON_LISTED"),"")</f>
        <v/>
      </c>
      <c r="H51" s="18" t="str">
        <f>IF(B51&lt;&gt;"",IFERROR(VLOOKUP(B51,SignOnSheet!$D$5:$K$27,6,FALSE),"NON_LISTED"),"")</f>
        <v/>
      </c>
      <c r="I51" s="27" t="str">
        <f>IF(B51&lt;&gt;"",IFERROR(VLOOKUP(B51,SignOnSheet!$D$5:$K$27,2,FALSE),"NON_LISTED"),"")</f>
        <v/>
      </c>
      <c r="J51" s="18" t="str">
        <f t="shared" si="0"/>
        <v/>
      </c>
      <c r="K51" s="19" t="str">
        <f t="shared" si="1"/>
        <v/>
      </c>
      <c r="L51" s="19" t="str">
        <f t="shared" si="2"/>
        <v/>
      </c>
      <c r="M51" s="18" t="str">
        <f>IF(ISTEXT(C51),SignOnSheet!$U$31+1,IF(C51&lt;&gt;"",IFERROR(IF(L51&gt;0,RANK(L51,IF(L$6:L$56&gt;0,L$6:L$56,),1)-COUNTIF(L$6:L$56,"=0"),IF(L51&lt;&gt;"",SignOnSheet!$U$31+1,0)),0),""))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">
      <c r="A52" s="17">
        <f t="shared" si="3"/>
        <v>47</v>
      </c>
      <c r="B52" s="11"/>
      <c r="C52" s="11"/>
      <c r="D52" s="17" t="str">
        <f>IF(B52&lt;&gt;"",IFERROR(VLOOKUP(B52,SignOnSheet!$D$5:$N$27,7,FALSE),"NON_LISTED"),"")</f>
        <v/>
      </c>
      <c r="E52" s="18" t="str">
        <f>IF(B52&lt;&gt;"",IFERROR(VLOOKUP(B52,SignOnSheet!$D$5:$K$27,3,FALSE),"NON_LISTED"),"")</f>
        <v/>
      </c>
      <c r="F52" s="18" t="str">
        <f>IF(B52&lt;&gt;"",IFERROR(VLOOKUP(B52,SignOnSheet!$D$5:$K$27,4,FALSE),"NON_LISTED"),"")</f>
        <v/>
      </c>
      <c r="G52" s="18" t="str">
        <f>IF(B52&lt;&gt;"",IFERROR(VLOOKUP(B52,SignOnSheet!$D$5:$K$27,5,FALSE),"NON_LISTED"),"")</f>
        <v/>
      </c>
      <c r="H52" s="18" t="str">
        <f>IF(B52&lt;&gt;"",IFERROR(VLOOKUP(B52,SignOnSheet!$D$5:$K$27,6,FALSE),"NON_LISTED"),"")</f>
        <v/>
      </c>
      <c r="I52" s="27" t="str">
        <f>IF(B52&lt;&gt;"",IFERROR(VLOOKUP(B52,SignOnSheet!$D$5:$K$27,2,FALSE),"NON_LISTED"),"")</f>
        <v/>
      </c>
      <c r="J52" s="18" t="str">
        <f t="shared" si="0"/>
        <v/>
      </c>
      <c r="K52" s="19" t="str">
        <f t="shared" si="1"/>
        <v/>
      </c>
      <c r="L52" s="19" t="str">
        <f t="shared" si="2"/>
        <v/>
      </c>
      <c r="M52" s="18" t="str">
        <f>IF(ISTEXT(C52),SignOnSheet!$U$31+1,IF(C52&lt;&gt;"",IFERROR(IF(L52&gt;0,RANK(L52,IF(L$6:L$56&gt;0,L$6:L$56,),1)-COUNTIF(L$6:L$56,"=0"),IF(L52&lt;&gt;"",SignOnSheet!$U$31+1,0)),0),""))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">
      <c r="A53" s="17">
        <f t="shared" si="3"/>
        <v>48</v>
      </c>
      <c r="B53" s="11"/>
      <c r="C53" s="11"/>
      <c r="D53" s="17" t="str">
        <f>IF(B53&lt;&gt;"",IFERROR(VLOOKUP(B53,SignOnSheet!$D$5:$N$27,7,FALSE),"NON_LISTED"),"")</f>
        <v/>
      </c>
      <c r="E53" s="18" t="str">
        <f>IF(B53&lt;&gt;"",IFERROR(VLOOKUP(B53,SignOnSheet!$D$5:$K$27,3,FALSE),"NON_LISTED"),"")</f>
        <v/>
      </c>
      <c r="F53" s="18" t="str">
        <f>IF(B53&lt;&gt;"",IFERROR(VLOOKUP(B53,SignOnSheet!$D$5:$K$27,4,FALSE),"NON_LISTED"),"")</f>
        <v/>
      </c>
      <c r="G53" s="18" t="str">
        <f>IF(B53&lt;&gt;"",IFERROR(VLOOKUP(B53,SignOnSheet!$D$5:$K$27,5,FALSE),"NON_LISTED"),"")</f>
        <v/>
      </c>
      <c r="H53" s="18" t="str">
        <f>IF(B53&lt;&gt;"",IFERROR(VLOOKUP(B53,SignOnSheet!$D$5:$K$27,6,FALSE),"NON_LISTED"),"")</f>
        <v/>
      </c>
      <c r="I53" s="27" t="str">
        <f>IF(B53&lt;&gt;"",IFERROR(VLOOKUP(B53,SignOnSheet!$D$5:$K$27,2,FALSE),"NON_LISTED"),"")</f>
        <v/>
      </c>
      <c r="J53" s="18" t="str">
        <f t="shared" si="0"/>
        <v/>
      </c>
      <c r="K53" s="19" t="str">
        <f t="shared" si="1"/>
        <v/>
      </c>
      <c r="L53" s="19" t="str">
        <f t="shared" si="2"/>
        <v/>
      </c>
      <c r="M53" s="18" t="str">
        <f>IF(ISTEXT(C53),SignOnSheet!$U$31+1,IF(C53&lt;&gt;"",IFERROR(IF(L53&gt;0,RANK(L53,IF(L$6:L$56&gt;0,L$6:L$56,),1)-COUNTIF(L$6:L$56,"=0"),IF(L53&lt;&gt;"",SignOnSheet!$U$31+1,0)),0),""))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">
      <c r="A54" s="17">
        <f t="shared" si="3"/>
        <v>49</v>
      </c>
      <c r="B54" s="11"/>
      <c r="C54" s="11"/>
      <c r="D54" s="17" t="str">
        <f>IF(B54&lt;&gt;"",IFERROR(VLOOKUP(B54,SignOnSheet!$D$5:$N$27,7,FALSE),"NON_LISTED"),"")</f>
        <v/>
      </c>
      <c r="E54" s="18" t="str">
        <f>IF(B54&lt;&gt;"",IFERROR(VLOOKUP(B54,SignOnSheet!$D$5:$K$27,3,FALSE),"NON_LISTED"),"")</f>
        <v/>
      </c>
      <c r="F54" s="18" t="str">
        <f>IF(B54&lt;&gt;"",IFERROR(VLOOKUP(B54,SignOnSheet!$D$5:$K$27,4,FALSE),"NON_LISTED"),"")</f>
        <v/>
      </c>
      <c r="G54" s="18" t="str">
        <f>IF(B54&lt;&gt;"",IFERROR(VLOOKUP(B54,SignOnSheet!$D$5:$K$27,5,FALSE),"NON_LISTED"),"")</f>
        <v/>
      </c>
      <c r="H54" s="18" t="str">
        <f>IF(B54&lt;&gt;"",IFERROR(VLOOKUP(B54,SignOnSheet!$D$5:$K$27,6,FALSE),"NON_LISTED"),"")</f>
        <v/>
      </c>
      <c r="I54" s="27" t="str">
        <f>IF(B54&lt;&gt;"",IFERROR(VLOOKUP(B54,SignOnSheet!$D$5:$K$27,2,FALSE),"NON_LISTED"),"")</f>
        <v/>
      </c>
      <c r="J54" s="18" t="str">
        <f t="shared" si="0"/>
        <v/>
      </c>
      <c r="K54" s="19" t="str">
        <f t="shared" si="1"/>
        <v/>
      </c>
      <c r="L54" s="19" t="str">
        <f t="shared" si="2"/>
        <v/>
      </c>
      <c r="M54" s="18" t="str">
        <f>IF(ISTEXT(C54),SignOnSheet!$U$31+1,IF(C54&lt;&gt;"",IFERROR(IF(L54&gt;0,RANK(L54,IF(L$6:L$56&gt;0,L$6:L$56,),1)-COUNTIF(L$6:L$56,"=0"),IF(L54&lt;&gt;"",SignOnSheet!$U$31+1,0)),0),""))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">
      <c r="A55" s="17">
        <f t="shared" si="3"/>
        <v>50</v>
      </c>
      <c r="B55" s="11"/>
      <c r="C55" s="11"/>
      <c r="D55" s="17" t="str">
        <f>IF(B55&lt;&gt;"",IFERROR(VLOOKUP(B55,SignOnSheet!$D$5:$N$27,7,FALSE),"NON_LISTED"),"")</f>
        <v/>
      </c>
      <c r="E55" s="18" t="str">
        <f>IF(B55&lt;&gt;"",IFERROR(VLOOKUP(B55,SignOnSheet!$D$5:$K$27,3,FALSE),"NON_LISTED"),"")</f>
        <v/>
      </c>
      <c r="F55" s="18" t="str">
        <f>IF(B55&lt;&gt;"",IFERROR(VLOOKUP(B55,SignOnSheet!$D$5:$K$27,4,FALSE),"NON_LISTED"),"")</f>
        <v/>
      </c>
      <c r="G55" s="18" t="str">
        <f>IF(B55&lt;&gt;"",IFERROR(VLOOKUP(B55,SignOnSheet!$D$5:$K$27,5,FALSE),"NON_LISTED"),"")</f>
        <v/>
      </c>
      <c r="H55" s="18" t="str">
        <f>IF(B55&lt;&gt;"",IFERROR(VLOOKUP(B55,SignOnSheet!$D$5:$K$27,6,FALSE),"NON_LISTED"),"")</f>
        <v/>
      </c>
      <c r="I55" s="27" t="str">
        <f>IF(B55&lt;&gt;"",IFERROR(VLOOKUP(B55,SignOnSheet!$D$5:$K$27,2,FALSE),"NON_LISTED"),"")</f>
        <v/>
      </c>
      <c r="J55" s="18" t="str">
        <f t="shared" si="0"/>
        <v/>
      </c>
      <c r="K55" s="19" t="str">
        <f t="shared" si="1"/>
        <v/>
      </c>
      <c r="L55" s="19" t="str">
        <f t="shared" si="2"/>
        <v/>
      </c>
      <c r="M55" s="18" t="str">
        <f>IF(ISTEXT(C55),SignOnSheet!$U$31+1,IF(C55&lt;&gt;"",IFERROR(IF(L55&gt;0,RANK(L55,IF(L$6:L$56&gt;0,L$6:L$56,),1)-COUNTIF(L$6:L$56,"=0"),IF(L55&lt;&gt;"",SignOnSheet!$U$31+1,0)),0),""))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">
      <c r="A56" s="17">
        <f t="shared" si="3"/>
        <v>51</v>
      </c>
      <c r="B56" s="11"/>
      <c r="C56" s="11"/>
      <c r="D56" s="17" t="str">
        <f>IF(B56&lt;&gt;"",IFERROR(VLOOKUP(B56,SignOnSheet!$D$5:$N$27,7,FALSE),"NON_LISTED"),"")</f>
        <v/>
      </c>
      <c r="E56" s="18" t="str">
        <f>IF(B56&lt;&gt;"",IFERROR(VLOOKUP(B56,SignOnSheet!$D$5:$K$27,3,FALSE),"NON_LISTED"),"")</f>
        <v/>
      </c>
      <c r="F56" s="18" t="str">
        <f>IF(B56&lt;&gt;"",IFERROR(VLOOKUP(B56,SignOnSheet!$D$5:$K$27,4,FALSE),"NON_LISTED"),"")</f>
        <v/>
      </c>
      <c r="G56" s="18" t="str">
        <f>IF(B56&lt;&gt;"",IFERROR(VLOOKUP(B56,SignOnSheet!$D$5:$K$27,5,FALSE),"NON_LISTED"),"")</f>
        <v/>
      </c>
      <c r="H56" s="18" t="str">
        <f>IF(B56&lt;&gt;"",IFERROR(VLOOKUP(B56,SignOnSheet!$D$5:$K$27,6,FALSE),"NON_LISTED"),"")</f>
        <v/>
      </c>
      <c r="I56" s="27" t="str">
        <f>IF(B56&lt;&gt;"",IFERROR(VLOOKUP(B56,SignOnSheet!$D$5:$K$27,2,FALSE),"NON_LISTED"),"")</f>
        <v/>
      </c>
      <c r="J56" s="18" t="str">
        <f t="shared" si="0"/>
        <v/>
      </c>
      <c r="K56" s="19" t="str">
        <f t="shared" si="1"/>
        <v/>
      </c>
      <c r="L56" s="19" t="str">
        <f t="shared" si="2"/>
        <v/>
      </c>
      <c r="M56" s="18" t="str">
        <f>IF(ISTEXT(C56),SignOnSheet!$U$31+1,IF(C56&lt;&gt;"",IFERROR(IF(L56&gt;0,RANK(L56,IF(L$6:L$56&gt;0,L$6:L$56,),1)-COUNTIF(L$6:L$56,"=0"),IF(L56&lt;&gt;"",SignOnSheet!$U$31+1,0)),0),""))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conditionalFormatting sqref="B36:B40">
    <cfRule type="duplicateValues" dxfId="19" priority="4"/>
  </conditionalFormatting>
  <conditionalFormatting sqref="B34:B35">
    <cfRule type="duplicateValues" dxfId="18" priority="3"/>
  </conditionalFormatting>
  <conditionalFormatting sqref="B6:B33">
    <cfRule type="duplicateValues" dxfId="17" priority="2"/>
  </conditionalFormatting>
  <conditionalFormatting sqref="C6:C24">
    <cfRule type="duplicateValues" dxfId="16" priority="1"/>
  </conditionalFormatting>
  <pageMargins left="0.70866141732283472" right="0.70866141732283472" top="0.74803149606299213" bottom="0.74803149606299213" header="0.31496062992125984" footer="0.31496062992125984"/>
  <pageSetup scale="6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58"/>
  <sheetViews>
    <sheetView view="pageBreakPreview" topLeftCell="A2" zoomScale="85" zoomScaleSheetLayoutView="85" workbookViewId="0">
      <selection activeCell="D27" sqref="D27"/>
    </sheetView>
  </sheetViews>
  <sheetFormatPr defaultColWidth="8.85546875" defaultRowHeight="12.75" x14ac:dyDescent="0.2"/>
  <cols>
    <col min="3" max="3" width="10.42578125" customWidth="1"/>
    <col min="4" max="4" width="35.85546875" customWidth="1"/>
    <col min="5" max="5" width="10.85546875" customWidth="1"/>
    <col min="6" max="7" width="7.140625" customWidth="1"/>
    <col min="8" max="8" width="6" customWidth="1"/>
    <col min="9" max="9" width="1.28515625" customWidth="1"/>
    <col min="11" max="11" width="6" bestFit="1" customWidth="1"/>
    <col min="12" max="12" width="10" customWidth="1"/>
    <col min="13" max="13" width="11" customWidth="1"/>
    <col min="14" max="14" width="8.140625" hidden="1" customWidth="1"/>
    <col min="15" max="15" width="8" customWidth="1"/>
    <col min="16" max="16" width="8.140625" customWidth="1"/>
    <col min="17" max="17" width="3.85546875" customWidth="1"/>
    <col min="18" max="18" width="8.140625" customWidth="1"/>
    <col min="19" max="20" width="8.42578125" customWidth="1"/>
  </cols>
  <sheetData>
    <row r="1" spans="1:25" s="43" customFormat="1" ht="150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75" x14ac:dyDescent="0.25">
      <c r="B2" s="14" t="s">
        <v>25</v>
      </c>
      <c r="C2" s="13">
        <v>11</v>
      </c>
      <c r="F2" s="91"/>
      <c r="G2" s="91"/>
      <c r="H2" s="91"/>
      <c r="I2" s="91"/>
      <c r="J2" s="91"/>
    </row>
    <row r="3" spans="1:25" x14ac:dyDescent="0.2">
      <c r="B3" s="41" t="s">
        <v>280</v>
      </c>
      <c r="C3" s="83">
        <v>0</v>
      </c>
      <c r="F3" s="91"/>
      <c r="G3" s="91"/>
      <c r="H3" s="91"/>
      <c r="I3" s="91"/>
      <c r="J3" s="18">
        <v>-360</v>
      </c>
    </row>
    <row r="4" spans="1:25" x14ac:dyDescent="0.2">
      <c r="B4" s="41" t="s">
        <v>281</v>
      </c>
      <c r="C4">
        <v>0</v>
      </c>
      <c r="J4" s="18">
        <v>0</v>
      </c>
      <c r="N4" s="134"/>
      <c r="O4" s="134"/>
      <c r="P4" s="134"/>
      <c r="Q4" s="134"/>
      <c r="R4" s="134"/>
      <c r="S4" s="134"/>
      <c r="T4" s="134"/>
    </row>
    <row r="5" spans="1:25" ht="51" x14ac:dyDescent="0.2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">
      <c r="A6" s="17">
        <v>1</v>
      </c>
      <c r="B6" s="11">
        <v>23</v>
      </c>
      <c r="C6" s="11">
        <v>4811</v>
      </c>
      <c r="D6" s="17" t="str">
        <f>IF(B6&lt;&gt;"",IFERROR(VLOOKUP(B6,SignOnSheet!$D$5:$N$27,7,FALSE),"NON_LISTED"),"")</f>
        <v>Garth Loudon-Robbie Edouard-Betsy</v>
      </c>
      <c r="E6" s="18" t="str">
        <f>IF(B6&lt;&gt;"",IFERROR(VLOOKUP(B6,SignOnSheet!$D$5:$K$27,3,FALSE),"NON_LISTED"),"")</f>
        <v>Hobie 16</v>
      </c>
      <c r="F6" s="18">
        <f>IF(B6&lt;&gt;"",IFERROR(VLOOKUP(B6,SignOnSheet!$D$5:$K$27,4,FALSE),"NON_LISTED"),"")</f>
        <v>1.21</v>
      </c>
      <c r="G6" s="18" t="str">
        <f>IF(B6&lt;&gt;"",IFERROR(VLOOKUP(B6,SignOnSheet!$D$5:$K$27,5,FALSE),"NON_LISTED"),"")</f>
        <v>B</v>
      </c>
      <c r="H6" s="18">
        <f>IF(B6&lt;&gt;"",IFERROR(VLOOKUP(B6,SignOnSheet!$D$5:$K$27,6,FALSE),"NON_LISTED"),"")</f>
        <v>3</v>
      </c>
      <c r="I6" s="39">
        <f>IF(B6&lt;&gt;"",IFERROR(VLOOKUP(B6,SignOnSheet!$D$5:$K$27,2,FALSE),"NON_LISTED"),"")</f>
        <v>0</v>
      </c>
      <c r="J6" s="18">
        <f t="shared" ref="J6:J56" si="0">IFERROR(IF(LEFT(C6,1)&lt;&gt;"D",IFERROR(RIGHT(C6,2)+LEFT(RIGHT(C6,4),2)*60+(C6-RIGHT(C6,4))/10000*3600-IF(G6="B",$J$4,$J$3),""),"" ),"")</f>
        <v>2891</v>
      </c>
      <c r="K6" s="19">
        <f t="shared" ref="K6:K56" si="1">IF(C6&lt;&gt;"",IFERROR(IF(C6&gt;0,RANK(J6,IF(J$6:J$56&gt;0,J$6:J$56,),1)-COUNTIF(J$6:J$56,"=0"),IF(C6="",COUNT(J$6:J$56)+1,0)),0),"")</f>
        <v>1</v>
      </c>
      <c r="L6" s="19">
        <f t="shared" ref="L6:L56" si="2">IFERROR(IF(J6&lt;&gt;"",J6/F6,"")/H6,"")</f>
        <v>796.41873278236915</v>
      </c>
      <c r="M6" s="18">
        <f>IF(ISTEXT(C6),SignOnSheet!$U$31+1,IF(C6&lt;&gt;"",IFERROR(IF(L6&gt;0,RANK(L6,IF(L$6:L$56&gt;0,L$6:L$56,),1)-COUNTIF(L$6:L$56,"=0"),IF(L6&lt;&gt;"",SignOnSheet!$U$31+1,0)),0),""))</f>
        <v>1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">
      <c r="A7" s="17">
        <v>2</v>
      </c>
      <c r="B7" s="11">
        <v>115106</v>
      </c>
      <c r="C7" s="11">
        <v>4905</v>
      </c>
      <c r="D7" s="17" t="str">
        <f>IF(B7&lt;&gt;"",IFERROR(VLOOKUP(B7,SignOnSheet!$D$5:$N$27,7,FALSE),"NON_LISTED"),"")</f>
        <v>Robert Fine-Stephanie Goodyer</v>
      </c>
      <c r="E7" s="18" t="str">
        <f>IF(B7&lt;&gt;"",IFERROR(VLOOKUP(B7,SignOnSheet!$D$5:$K$27,3,FALSE),"NON_LISTED"),"")</f>
        <v>Hobie 16</v>
      </c>
      <c r="F7" s="18">
        <f>IF(B7&lt;&gt;"",IFERROR(VLOOKUP(B7,SignOnSheet!$D$5:$K$27,4,FALSE),"NON_LISTED"),"")</f>
        <v>1.21</v>
      </c>
      <c r="G7" s="18" t="str">
        <f>IF(B7&lt;&gt;"",IFERROR(VLOOKUP(B7,SignOnSheet!$D$5:$K$27,5,FALSE),"NON_LISTED"),"")</f>
        <v>B</v>
      </c>
      <c r="H7" s="18">
        <f>IF(B7&lt;&gt;"",IFERROR(VLOOKUP(B7,SignOnSheet!$D$5:$K$27,6,FALSE),"NON_LISTED"),"")</f>
        <v>3</v>
      </c>
      <c r="I7" s="39">
        <f>IF(B7&lt;&gt;"",IFERROR(VLOOKUP(B7,SignOnSheet!$D$5:$K$27,2,FALSE),"NON_LISTED"),"")</f>
        <v>0</v>
      </c>
      <c r="J7" s="18">
        <f t="shared" si="0"/>
        <v>2945</v>
      </c>
      <c r="K7" s="19">
        <f t="shared" si="1"/>
        <v>2</v>
      </c>
      <c r="L7" s="19">
        <f t="shared" si="2"/>
        <v>811.29476584022041</v>
      </c>
      <c r="M7" s="18">
        <f>IF(ISTEXT(C7),SignOnSheet!$U$31+1,IF(C7&lt;&gt;"",IFERROR(IF(L7&gt;0,RANK(L7,IF(L$6:L$56&gt;0,L$6:L$56,),1)-COUNTIF(L$6:L$56,"=0"),IF(L7&lt;&gt;"",SignOnSheet!$U$31+1,0)),0),""))</f>
        <v>2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">
      <c r="A8" s="17">
        <f t="shared" ref="A8:A56" si="3">A7+1</f>
        <v>3</v>
      </c>
      <c r="B8" s="11">
        <v>114146</v>
      </c>
      <c r="C8" s="11">
        <v>4955</v>
      </c>
      <c r="D8" s="17" t="str">
        <f>IF(B8&lt;&gt;"",IFERROR(VLOOKUP(B8,SignOnSheet!$D$5:$N$27,7,FALSE),"NON_LISTED"),"")</f>
        <v>Andrew Boyd-Kim Troll</v>
      </c>
      <c r="E8" s="18" t="str">
        <f>IF(B8&lt;&gt;"",IFERROR(VLOOKUP(B8,SignOnSheet!$D$5:$K$27,3,FALSE),"NON_LISTED"),"")</f>
        <v>Hobie 16</v>
      </c>
      <c r="F8" s="18">
        <f>IF(B8&lt;&gt;"",IFERROR(VLOOKUP(B8,SignOnSheet!$D$5:$K$27,4,FALSE),"NON_LISTED"),"")</f>
        <v>1.21</v>
      </c>
      <c r="G8" s="18" t="str">
        <f>IF(B8&lt;&gt;"",IFERROR(VLOOKUP(B8,SignOnSheet!$D$5:$K$27,5,FALSE),"NON_LISTED"),"")</f>
        <v>B</v>
      </c>
      <c r="H8" s="18">
        <f>IF(B8&lt;&gt;"",IFERROR(VLOOKUP(B8,SignOnSheet!$D$5:$K$27,6,FALSE),"NON_LISTED"),"")</f>
        <v>3</v>
      </c>
      <c r="I8" s="39">
        <f>IF(B8&lt;&gt;"",IFERROR(VLOOKUP(B8,SignOnSheet!$D$5:$K$27,2,FALSE),"NON_LISTED"),"")</f>
        <v>0</v>
      </c>
      <c r="J8" s="18">
        <f t="shared" si="0"/>
        <v>2995</v>
      </c>
      <c r="K8" s="19">
        <f t="shared" si="1"/>
        <v>3</v>
      </c>
      <c r="L8" s="19">
        <f t="shared" si="2"/>
        <v>825.06887052341597</v>
      </c>
      <c r="M8" s="18">
        <f>IF(ISTEXT(C8),SignOnSheet!$U$31+1,IF(C8&lt;&gt;"",IFERROR(IF(L8&gt;0,RANK(L8,IF(L$6:L$56&gt;0,L$6:L$56,),1)-COUNTIF(L$6:L$56,"=0"),IF(L8&lt;&gt;"",SignOnSheet!$U$31+1,0)),0),""))</f>
        <v>3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">
      <c r="A9" s="17">
        <f t="shared" si="3"/>
        <v>4</v>
      </c>
      <c r="B9" s="11">
        <v>91082</v>
      </c>
      <c r="C9" s="11">
        <v>5132</v>
      </c>
      <c r="D9" s="17" t="str">
        <f>IF(B9&lt;&gt;"",IFERROR(VLOOKUP(B9,SignOnSheet!$D$5:$N$27,7,FALSE),"NON_LISTED"),"")</f>
        <v>David Scott-Suzanne Morton</v>
      </c>
      <c r="E9" s="18" t="str">
        <f>IF(B9&lt;&gt;"",IFERROR(VLOOKUP(B9,SignOnSheet!$D$5:$K$27,3,FALSE),"NON_LISTED"),"")</f>
        <v>Hobie 16</v>
      </c>
      <c r="F9" s="18">
        <f>IF(B9&lt;&gt;"",IFERROR(VLOOKUP(B9,SignOnSheet!$D$5:$K$27,4,FALSE),"NON_LISTED"),"")</f>
        <v>1.21</v>
      </c>
      <c r="G9" s="18" t="str">
        <f>IF(B9&lt;&gt;"",IFERROR(VLOOKUP(B9,SignOnSheet!$D$5:$K$27,5,FALSE),"NON_LISTED"),"")</f>
        <v>B</v>
      </c>
      <c r="H9" s="18">
        <f>IF(B9&lt;&gt;"",IFERROR(VLOOKUP(B9,SignOnSheet!$D$5:$K$27,6,FALSE),"NON_LISTED"),"")</f>
        <v>3</v>
      </c>
      <c r="I9" s="39">
        <f>IF(B9&lt;&gt;"",IFERROR(VLOOKUP(B9,SignOnSheet!$D$5:$K$27,2,FALSE),"NON_LISTED"),"")</f>
        <v>0</v>
      </c>
      <c r="J9" s="18">
        <f t="shared" si="0"/>
        <v>3092</v>
      </c>
      <c r="K9" s="19">
        <f t="shared" si="1"/>
        <v>4</v>
      </c>
      <c r="L9" s="19">
        <f t="shared" si="2"/>
        <v>851.79063360881548</v>
      </c>
      <c r="M9" s="18">
        <f>IF(ISTEXT(C9),SignOnSheet!$U$31+1,IF(C9&lt;&gt;"",IFERROR(IF(L9&gt;0,RANK(L9,IF(L$6:L$56&gt;0,L$6:L$56,),1)-COUNTIF(L$6:L$56,"=0"),IF(L9&lt;&gt;"",SignOnSheet!$U$31+1,0)),0),""))</f>
        <v>4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">
      <c r="A10" s="17">
        <f t="shared" si="3"/>
        <v>5</v>
      </c>
      <c r="B10" s="11">
        <v>113744</v>
      </c>
      <c r="C10" s="11">
        <v>5222</v>
      </c>
      <c r="D10" s="17" t="str">
        <f>IF(B10&lt;&gt;"",IFERROR(VLOOKUP(B10,SignOnSheet!$D$5:$N$27,7,FALSE),"NON_LISTED"),"")</f>
        <v>Grahame Southwick-Sharon Rayner</v>
      </c>
      <c r="E10" s="18" t="str">
        <f>IF(B10&lt;&gt;"",IFERROR(VLOOKUP(B10,SignOnSheet!$D$5:$K$27,3,FALSE),"NON_LISTED"),"")</f>
        <v>Hobie 16</v>
      </c>
      <c r="F10" s="18">
        <f>IF(B10&lt;&gt;"",IFERROR(VLOOKUP(B10,SignOnSheet!$D$5:$K$27,4,FALSE),"NON_LISTED"),"")</f>
        <v>1.21</v>
      </c>
      <c r="G10" s="18" t="str">
        <f>IF(B10&lt;&gt;"",IFERROR(VLOOKUP(B10,SignOnSheet!$D$5:$K$27,5,FALSE),"NON_LISTED"),"")</f>
        <v>B</v>
      </c>
      <c r="H10" s="18">
        <f>IF(B10&lt;&gt;"",IFERROR(VLOOKUP(B10,SignOnSheet!$D$5:$K$27,6,FALSE),"NON_LISTED"),"")</f>
        <v>3</v>
      </c>
      <c r="I10" s="39">
        <f>IF(B10&lt;&gt;"",IFERROR(VLOOKUP(B10,SignOnSheet!$D$5:$K$27,2,FALSE),"NON_LISTED"),"")</f>
        <v>0</v>
      </c>
      <c r="J10" s="18">
        <f t="shared" si="0"/>
        <v>3142</v>
      </c>
      <c r="K10" s="19">
        <f t="shared" si="1"/>
        <v>5</v>
      </c>
      <c r="L10" s="19">
        <f t="shared" si="2"/>
        <v>865.56473829201104</v>
      </c>
      <c r="M10" s="18">
        <f>IF(ISTEXT(C10),SignOnSheet!$U$31+1,IF(C10&lt;&gt;"",IFERROR(IF(L10&gt;0,RANK(L10,IF(L$6:L$56&gt;0,L$6:L$56,),1)-COUNTIF(L$6:L$56,"=0"),IF(L10&lt;&gt;"",SignOnSheet!$U$31+1,0)),0),""))</f>
        <v>5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">
      <c r="A11" s="17">
        <f t="shared" si="3"/>
        <v>6</v>
      </c>
      <c r="B11" s="11">
        <v>112647</v>
      </c>
      <c r="C11" s="11">
        <v>5346</v>
      </c>
      <c r="D11" s="17" t="str">
        <f>IF(B11&lt;&gt;"",IFERROR(VLOOKUP(B11,SignOnSheet!$D$5:$N$27,7,FALSE),"NON_LISTED"),"")</f>
        <v>John van der Vyver-Sam van der Vyver</v>
      </c>
      <c r="E11" s="18" t="str">
        <f>IF(B11&lt;&gt;"",IFERROR(VLOOKUP(B11,SignOnSheet!$D$5:$K$27,3,FALSE),"NON_LISTED"),"")</f>
        <v>Hobie 16</v>
      </c>
      <c r="F11" s="18">
        <f>IF(B11&lt;&gt;"",IFERROR(VLOOKUP(B11,SignOnSheet!$D$5:$K$27,4,FALSE),"NON_LISTED"),"")</f>
        <v>1.21</v>
      </c>
      <c r="G11" s="18" t="str">
        <f>IF(B11&lt;&gt;"",IFERROR(VLOOKUP(B11,SignOnSheet!$D$5:$K$27,5,FALSE),"NON_LISTED"),"")</f>
        <v>B</v>
      </c>
      <c r="H11" s="18">
        <f>IF(B11&lt;&gt;"",IFERROR(VLOOKUP(B11,SignOnSheet!$D$5:$K$27,6,FALSE),"NON_LISTED"),"")</f>
        <v>3</v>
      </c>
      <c r="I11" s="39">
        <f>IF(B11&lt;&gt;"",IFERROR(VLOOKUP(B11,SignOnSheet!$D$5:$K$27,2,FALSE),"NON_LISTED"),"")</f>
        <v>0</v>
      </c>
      <c r="J11" s="18">
        <f t="shared" si="0"/>
        <v>3226</v>
      </c>
      <c r="K11" s="19">
        <f t="shared" si="1"/>
        <v>6</v>
      </c>
      <c r="L11" s="19">
        <f t="shared" si="2"/>
        <v>888.70523415977959</v>
      </c>
      <c r="M11" s="18">
        <f>IF(ISTEXT(C11),SignOnSheet!$U$31+1,IF(C11&lt;&gt;"",IFERROR(IF(L11&gt;0,RANK(L11,IF(L$6:L$56&gt;0,L$6:L$56,),1)-COUNTIF(L$6:L$56,"=0"),IF(L11&lt;&gt;"",SignOnSheet!$U$31+1,0)),0),""))</f>
        <v>6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">
      <c r="A12" s="17">
        <f t="shared" si="3"/>
        <v>7</v>
      </c>
      <c r="B12" s="11">
        <v>112480</v>
      </c>
      <c r="C12" s="11">
        <v>5352</v>
      </c>
      <c r="D12" s="17" t="str">
        <f>IF(B12&lt;&gt;"",IFERROR(VLOOKUP(B12,SignOnSheet!$D$5:$N$27,7,FALSE),"NON_LISTED"),"")</f>
        <v>Craig Wood-Carrie Wood</v>
      </c>
      <c r="E12" s="18" t="str">
        <f>IF(B12&lt;&gt;"",IFERROR(VLOOKUP(B12,SignOnSheet!$D$5:$K$27,3,FALSE),"NON_LISTED"),"")</f>
        <v>Hobie 16</v>
      </c>
      <c r="F12" s="18">
        <f>IF(B12&lt;&gt;"",IFERROR(VLOOKUP(B12,SignOnSheet!$D$5:$K$27,4,FALSE),"NON_LISTED"),"")</f>
        <v>1.21</v>
      </c>
      <c r="G12" s="18" t="str">
        <f>IF(B12&lt;&gt;"",IFERROR(VLOOKUP(B12,SignOnSheet!$D$5:$K$27,5,FALSE),"NON_LISTED"),"")</f>
        <v>B</v>
      </c>
      <c r="H12" s="18">
        <f>IF(B12&lt;&gt;"",IFERROR(VLOOKUP(B12,SignOnSheet!$D$5:$K$27,6,FALSE),"NON_LISTED"),"")</f>
        <v>3</v>
      </c>
      <c r="I12" s="39">
        <f>IF(B12&lt;&gt;"",IFERROR(VLOOKUP(B12,SignOnSheet!$D$5:$K$27,2,FALSE),"NON_LISTED"),"")</f>
        <v>0</v>
      </c>
      <c r="J12" s="18">
        <f t="shared" si="0"/>
        <v>3232</v>
      </c>
      <c r="K12" s="19">
        <f t="shared" si="1"/>
        <v>7</v>
      </c>
      <c r="L12" s="19">
        <f t="shared" si="2"/>
        <v>890.35812672176314</v>
      </c>
      <c r="M12" s="18">
        <f>IF(ISTEXT(C12),SignOnSheet!$U$31+1,IF(C12&lt;&gt;"",IFERROR(IF(L12&gt;0,RANK(L12,IF(L$6:L$56&gt;0,L$6:L$56,),1)-COUNTIF(L$6:L$56,"=0"),IF(L12&lt;&gt;"",SignOnSheet!$U$31+1,0)),0),""))</f>
        <v>7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">
      <c r="A13" s="17">
        <f t="shared" si="3"/>
        <v>8</v>
      </c>
      <c r="B13" s="11">
        <v>113344</v>
      </c>
      <c r="C13" s="11">
        <v>5513</v>
      </c>
      <c r="D13" s="17" t="str">
        <f>IF(B13&lt;&gt;"",IFERROR(VLOOKUP(B13,SignOnSheet!$D$5:$N$27,7,FALSE),"NON_LISTED"),"")</f>
        <v>Cyrille Girardin-Rob Pettit</v>
      </c>
      <c r="E13" s="18" t="str">
        <f>IF(B13&lt;&gt;"",IFERROR(VLOOKUP(B13,SignOnSheet!$D$5:$K$27,3,FALSE),"NON_LISTED"),"")</f>
        <v>Hobie 16</v>
      </c>
      <c r="F13" s="18">
        <f>IF(B13&lt;&gt;"",IFERROR(VLOOKUP(B13,SignOnSheet!$D$5:$K$27,4,FALSE),"NON_LISTED"),"")</f>
        <v>1.21</v>
      </c>
      <c r="G13" s="18" t="str">
        <f>IF(B13&lt;&gt;"",IFERROR(VLOOKUP(B13,SignOnSheet!$D$5:$K$27,5,FALSE),"NON_LISTED"),"")</f>
        <v>B</v>
      </c>
      <c r="H13" s="18">
        <f>IF(B13&lt;&gt;"",IFERROR(VLOOKUP(B13,SignOnSheet!$D$5:$K$27,6,FALSE),"NON_LISTED"),"")</f>
        <v>3</v>
      </c>
      <c r="I13" s="39">
        <f>IF(B13&lt;&gt;"",IFERROR(VLOOKUP(B13,SignOnSheet!$D$5:$K$27,2,FALSE),"NON_LISTED"),"")</f>
        <v>0</v>
      </c>
      <c r="J13" s="18">
        <f t="shared" si="0"/>
        <v>3313</v>
      </c>
      <c r="K13" s="19">
        <f t="shared" si="1"/>
        <v>8</v>
      </c>
      <c r="L13" s="19">
        <f t="shared" si="2"/>
        <v>912.67217630853986</v>
      </c>
      <c r="M13" s="18">
        <f>IF(ISTEXT(C13),SignOnSheet!$U$31+1,IF(C13&lt;&gt;"",IFERROR(IF(L13&gt;0,RANK(L13,IF(L$6:L$56&gt;0,L$6:L$56,),1)-COUNTIF(L$6:L$56,"=0"),IF(L13&lt;&gt;"",SignOnSheet!$U$31+1,0)),0),""))</f>
        <v>8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">
      <c r="A14" s="17">
        <f t="shared" si="3"/>
        <v>9</v>
      </c>
      <c r="B14" s="11">
        <v>115081</v>
      </c>
      <c r="C14" s="11">
        <v>5546</v>
      </c>
      <c r="D14" s="17" t="str">
        <f>IF(B14&lt;&gt;"",IFERROR(VLOOKUP(B14,SignOnSheet!$D$5:$N$27,7,FALSE),"NON_LISTED"),"")</f>
        <v>Joe Bilstein-Chiara Cei</v>
      </c>
      <c r="E14" s="18" t="str">
        <f>IF(B14&lt;&gt;"",IFERROR(VLOOKUP(B14,SignOnSheet!$D$5:$K$27,3,FALSE),"NON_LISTED"),"")</f>
        <v>Hobie 16</v>
      </c>
      <c r="F14" s="18">
        <f>IF(B14&lt;&gt;"",IFERROR(VLOOKUP(B14,SignOnSheet!$D$5:$K$27,4,FALSE),"NON_LISTED"),"")</f>
        <v>1.21</v>
      </c>
      <c r="G14" s="18" t="str">
        <f>IF(B14&lt;&gt;"",IFERROR(VLOOKUP(B14,SignOnSheet!$D$5:$K$27,5,FALSE),"NON_LISTED"),"")</f>
        <v>B</v>
      </c>
      <c r="H14" s="18">
        <f>IF(B14&lt;&gt;"",IFERROR(VLOOKUP(B14,SignOnSheet!$D$5:$K$27,6,FALSE),"NON_LISTED"),"")</f>
        <v>3</v>
      </c>
      <c r="I14" s="39">
        <f>IF(B14&lt;&gt;"",IFERROR(VLOOKUP(B14,SignOnSheet!$D$5:$K$27,2,FALSE),"NON_LISTED"),"")</f>
        <v>0</v>
      </c>
      <c r="J14" s="18">
        <f t="shared" si="0"/>
        <v>3346</v>
      </c>
      <c r="K14" s="19">
        <f t="shared" si="1"/>
        <v>9</v>
      </c>
      <c r="L14" s="19">
        <f t="shared" si="2"/>
        <v>921.7630853994491</v>
      </c>
      <c r="M14" s="18">
        <f>IF(ISTEXT(C14),SignOnSheet!$U$31+1,IF(C14&lt;&gt;"",IFERROR(IF(L14&gt;0,RANK(L14,IF(L$6:L$56&gt;0,L$6:L$56,),1)-COUNTIF(L$6:L$56,"=0"),IF(L14&lt;&gt;"",SignOnSheet!$U$31+1,0)),0),""))</f>
        <v>9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">
      <c r="A15" s="17">
        <f t="shared" si="3"/>
        <v>10</v>
      </c>
      <c r="B15" s="11">
        <v>112555</v>
      </c>
      <c r="C15" s="11">
        <v>5757</v>
      </c>
      <c r="D15" s="17" t="str">
        <f>IF(B15&lt;&gt;"",IFERROR(VLOOKUP(B15,SignOnSheet!$D$5:$N$27,7,FALSE),"NON_LISTED"),"")</f>
        <v>Kees De Graaf-Anna Chandler</v>
      </c>
      <c r="E15" s="18" t="str">
        <f>IF(B15&lt;&gt;"",IFERROR(VLOOKUP(B15,SignOnSheet!$D$5:$K$27,3,FALSE),"NON_LISTED"),"")</f>
        <v>Hobie 16</v>
      </c>
      <c r="F15" s="18">
        <f>IF(B15&lt;&gt;"",IFERROR(VLOOKUP(B15,SignOnSheet!$D$5:$K$27,4,FALSE),"NON_LISTED"),"")</f>
        <v>1.21</v>
      </c>
      <c r="G15" s="18" t="str">
        <f>IF(B15&lt;&gt;"",IFERROR(VLOOKUP(B15,SignOnSheet!$D$5:$K$27,5,FALSE),"NON_LISTED"),"")</f>
        <v>B</v>
      </c>
      <c r="H15" s="18">
        <f>IF(B15&lt;&gt;"",IFERROR(VLOOKUP(B15,SignOnSheet!$D$5:$K$27,6,FALSE),"NON_LISTED"),"")</f>
        <v>3</v>
      </c>
      <c r="I15" s="39">
        <f>IF(B15&lt;&gt;"",IFERROR(VLOOKUP(B15,SignOnSheet!$D$5:$K$27,2,FALSE),"NON_LISTED"),"")</f>
        <v>0</v>
      </c>
      <c r="J15" s="18">
        <f t="shared" si="0"/>
        <v>3477</v>
      </c>
      <c r="K15" s="19">
        <f t="shared" si="1"/>
        <v>10</v>
      </c>
      <c r="L15" s="19">
        <f t="shared" si="2"/>
        <v>957.85123966942149</v>
      </c>
      <c r="M15" s="18">
        <f>IF(ISTEXT(C15),SignOnSheet!$U$31+1,IF(C15&lt;&gt;"",IFERROR(IF(L15&gt;0,RANK(L15,IF(L$6:L$56&gt;0,L$6:L$56,),1)-COUNTIF(L$6:L$56,"=0"),IF(L15&lt;&gt;"",SignOnSheet!$U$31+1,0)),0),""))</f>
        <v>10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">
      <c r="A16" s="17">
        <f t="shared" si="3"/>
        <v>11</v>
      </c>
      <c r="B16" s="11">
        <v>115080</v>
      </c>
      <c r="C16" s="11">
        <v>6054</v>
      </c>
      <c r="D16" s="17" t="str">
        <f>IF(B16&lt;&gt;"",IFERROR(VLOOKUP(B16,SignOnSheet!$D$5:$N$27,7,FALSE),"NON_LISTED"),"")</f>
        <v>Clementine James-Laura Kelly</v>
      </c>
      <c r="E16" s="18" t="str">
        <f>IF(B16&lt;&gt;"",IFERROR(VLOOKUP(B16,SignOnSheet!$D$5:$K$27,3,FALSE),"NON_LISTED"),"")</f>
        <v>Hobie 16</v>
      </c>
      <c r="F16" s="18">
        <f>IF(B16&lt;&gt;"",IFERROR(VLOOKUP(B16,SignOnSheet!$D$5:$K$27,4,FALSE),"NON_LISTED"),"")</f>
        <v>1.21</v>
      </c>
      <c r="G16" s="18" t="str">
        <f>IF(B16&lt;&gt;"",IFERROR(VLOOKUP(B16,SignOnSheet!$D$5:$K$27,5,FALSE),"NON_LISTED"),"")</f>
        <v>B</v>
      </c>
      <c r="H16" s="18">
        <f>IF(B16&lt;&gt;"",IFERROR(VLOOKUP(B16,SignOnSheet!$D$5:$K$27,6,FALSE),"NON_LISTED"),"")</f>
        <v>3</v>
      </c>
      <c r="I16" s="39">
        <f>IF(B16&lt;&gt;"",IFERROR(VLOOKUP(B16,SignOnSheet!$D$5:$K$27,2,FALSE),"NON_LISTED"),"")</f>
        <v>0</v>
      </c>
      <c r="J16" s="18">
        <f t="shared" si="0"/>
        <v>3654</v>
      </c>
      <c r="K16" s="19">
        <f t="shared" si="1"/>
        <v>11</v>
      </c>
      <c r="L16" s="19">
        <f t="shared" si="2"/>
        <v>1006.6115702479339</v>
      </c>
      <c r="M16" s="18">
        <f>IF(ISTEXT(C16),SignOnSheet!$U$31+1,IF(C16&lt;&gt;"",IFERROR(IF(L16&gt;0,RANK(L16,IF(L$6:L$56&gt;0,L$6:L$56,),1)-COUNTIF(L$6:L$56,"=0"),IF(L16&lt;&gt;"",SignOnSheet!$U$31+1,0)),0),""))</f>
        <v>11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">
      <c r="A17" s="17">
        <f t="shared" si="3"/>
        <v>12</v>
      </c>
      <c r="B17" s="11">
        <v>91070</v>
      </c>
      <c r="C17" s="11">
        <v>6158</v>
      </c>
      <c r="D17" s="17" t="str">
        <f>IF(B17&lt;&gt;"",IFERROR(VLOOKUP(B17,SignOnSheet!$D$5:$N$27,7,FALSE),"NON_LISTED"),"")</f>
        <v>Michael Winklmaier-Tanguy Garot</v>
      </c>
      <c r="E17" s="18" t="str">
        <f>IF(B17&lt;&gt;"",IFERROR(VLOOKUP(B17,SignOnSheet!$D$5:$K$27,3,FALSE),"NON_LISTED"),"")</f>
        <v>Hobie 16</v>
      </c>
      <c r="F17" s="18">
        <f>IF(B17&lt;&gt;"",IFERROR(VLOOKUP(B17,SignOnSheet!$D$5:$K$27,4,FALSE),"NON_LISTED"),"")</f>
        <v>1.21</v>
      </c>
      <c r="G17" s="18" t="str">
        <f>IF(B17&lt;&gt;"",IFERROR(VLOOKUP(B17,SignOnSheet!$D$5:$K$27,5,FALSE),"NON_LISTED"),"")</f>
        <v>B</v>
      </c>
      <c r="H17" s="18">
        <f>IF(B17&lt;&gt;"",IFERROR(VLOOKUP(B17,SignOnSheet!$D$5:$K$27,6,FALSE),"NON_LISTED"),"")</f>
        <v>3</v>
      </c>
      <c r="I17" s="39">
        <f>IF(B17&lt;&gt;"",IFERROR(VLOOKUP(B17,SignOnSheet!$D$5:$K$27,2,FALSE),"NON_LISTED"),"")</f>
        <v>0</v>
      </c>
      <c r="J17" s="18">
        <f t="shared" si="0"/>
        <v>3718</v>
      </c>
      <c r="K17" s="19">
        <f t="shared" si="1"/>
        <v>12</v>
      </c>
      <c r="L17" s="19">
        <f t="shared" si="2"/>
        <v>1024.2424242424242</v>
      </c>
      <c r="M17" s="18">
        <f>IF(ISTEXT(C17),SignOnSheet!$U$31+1,IF(C17&lt;&gt;"",IFERROR(IF(L17&gt;0,RANK(L17,IF(L$6:L$56&gt;0,L$6:L$56,),1)-COUNTIF(L$6:L$56,"=0"),IF(L17&lt;&gt;"",SignOnSheet!$U$31+1,0)),0),""))</f>
        <v>12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">
      <c r="A18" s="17">
        <f t="shared" si="3"/>
        <v>13</v>
      </c>
      <c r="B18" s="35">
        <v>112607</v>
      </c>
      <c r="C18" s="35">
        <v>6612</v>
      </c>
      <c r="D18" s="17" t="str">
        <f>IF(B18&lt;&gt;"",IFERROR(VLOOKUP(B18,SignOnSheet!$D$5:$N$27,7,FALSE),"NON_LISTED"),"")</f>
        <v>Nassor Alamki-Machano Mussa</v>
      </c>
      <c r="E18" s="18" t="str">
        <f>IF(B18&lt;&gt;"",IFERROR(VLOOKUP(B18,SignOnSheet!$D$5:$K$27,3,FALSE),"NON_LISTED"),"")</f>
        <v>Hobie 16</v>
      </c>
      <c r="F18" s="18">
        <f>IF(B18&lt;&gt;"",IFERROR(VLOOKUP(B18,SignOnSheet!$D$5:$K$27,4,FALSE),"NON_LISTED"),"")</f>
        <v>1.21</v>
      </c>
      <c r="G18" s="18" t="str">
        <f>IF(B18&lt;&gt;"",IFERROR(VLOOKUP(B18,SignOnSheet!$D$5:$K$27,5,FALSE),"NON_LISTED"),"")</f>
        <v>B</v>
      </c>
      <c r="H18" s="18">
        <f>IF(B18&lt;&gt;"",IFERROR(VLOOKUP(B18,SignOnSheet!$D$5:$K$27,6,FALSE),"NON_LISTED"),"")</f>
        <v>3</v>
      </c>
      <c r="I18" s="39">
        <f>IF(B18&lt;&gt;"",IFERROR(VLOOKUP(B18,SignOnSheet!$D$5:$K$27,2,FALSE),"NON_LISTED"),"")</f>
        <v>0</v>
      </c>
      <c r="J18" s="18">
        <f t="shared" si="0"/>
        <v>3972</v>
      </c>
      <c r="K18" s="19">
        <f t="shared" si="1"/>
        <v>13</v>
      </c>
      <c r="L18" s="19">
        <f t="shared" si="2"/>
        <v>1094.2148760330579</v>
      </c>
      <c r="M18" s="18">
        <f>IF(ISTEXT(C18),SignOnSheet!$U$31+1,IF(C18&lt;&gt;"",IFERROR(IF(L18&gt;0,RANK(L18,IF(L$6:L$56&gt;0,L$6:L$56,),1)-COUNTIF(L$6:L$56,"=0"),IF(L18&lt;&gt;"",SignOnSheet!$U$31+1,0)),0),""))</f>
        <v>13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">
      <c r="A19" s="17">
        <f t="shared" si="3"/>
        <v>14</v>
      </c>
      <c r="B19" s="11">
        <v>112483</v>
      </c>
      <c r="C19" s="11" t="s">
        <v>460</v>
      </c>
      <c r="D19" s="17" t="str">
        <f>IF(B19&lt;&gt;"",IFERROR(VLOOKUP(B19,SignOnSheet!$D$5:$N$27,7,FALSE),"NON_LISTED"),"")</f>
        <v>Tom Allen-Christina Balarin</v>
      </c>
      <c r="E19" s="18" t="str">
        <f>IF(B19&lt;&gt;"",IFERROR(VLOOKUP(B19,SignOnSheet!$D$5:$K$27,3,FALSE),"NON_LISTED"),"")</f>
        <v>Hobie 16</v>
      </c>
      <c r="F19" s="18">
        <f>IF(B19&lt;&gt;"",IFERROR(VLOOKUP(B19,SignOnSheet!$D$5:$K$27,4,FALSE),"NON_LISTED"),"")</f>
        <v>1.21</v>
      </c>
      <c r="G19" s="18" t="str">
        <f>IF(B19&lt;&gt;"",IFERROR(VLOOKUP(B19,SignOnSheet!$D$5:$K$27,5,FALSE),"NON_LISTED"),"")</f>
        <v>B</v>
      </c>
      <c r="H19" s="18">
        <f>IF(B19&lt;&gt;"",IFERROR(VLOOKUP(B19,SignOnSheet!$D$5:$K$27,6,FALSE),"NON_LISTED"),"")</f>
        <v>3</v>
      </c>
      <c r="I19" s="39">
        <f>IF(B19&lt;&gt;"",IFERROR(VLOOKUP(B19,SignOnSheet!$D$5:$K$27,2,FALSE),"NON_LISTED"),"")</f>
        <v>0</v>
      </c>
      <c r="J19" s="18" t="str">
        <f t="shared" si="0"/>
        <v/>
      </c>
      <c r="K19" s="19">
        <f t="shared" si="1"/>
        <v>0</v>
      </c>
      <c r="L19" s="19" t="str">
        <f t="shared" si="2"/>
        <v/>
      </c>
      <c r="M19" s="18">
        <f>IF(ISTEXT(C19),SignOnSheet!$U$31+1,IF(C19&lt;&gt;"",IFERROR(IF(L19&gt;0,RANK(L19,IF(L$6:L$56&gt;0,L$6:L$56,),1)-COUNTIF(L$6:L$56,"=0"),IF(L19&lt;&gt;"",SignOnSheet!$U$31+1,0)),0),""))</f>
        <v>20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">
      <c r="A20" s="17">
        <f t="shared" si="3"/>
        <v>15</v>
      </c>
      <c r="B20" s="11"/>
      <c r="C20" s="11"/>
      <c r="D20" s="17" t="str">
        <f>IF(B20&lt;&gt;"",IFERROR(VLOOKUP(B20,SignOnSheet!$D$5:$N$27,7,FALSE),"NON_LISTED"),"")</f>
        <v/>
      </c>
      <c r="E20" s="18" t="str">
        <f>IF(B20&lt;&gt;"",IFERROR(VLOOKUP(B20,SignOnSheet!$D$5:$K$27,3,FALSE),"NON_LISTED"),"")</f>
        <v/>
      </c>
      <c r="F20" s="18" t="str">
        <f>IF(B20&lt;&gt;"",IFERROR(VLOOKUP(B20,SignOnSheet!$D$5:$K$27,4,FALSE),"NON_LISTED"),"")</f>
        <v/>
      </c>
      <c r="G20" s="18" t="str">
        <f>IF(B20&lt;&gt;"",IFERROR(VLOOKUP(B20,SignOnSheet!$D$5:$K$27,5,FALSE),"NON_LISTED"),"")</f>
        <v/>
      </c>
      <c r="H20" s="18" t="str">
        <f>IF(B20&lt;&gt;"",IFERROR(VLOOKUP(B20,SignOnSheet!$D$5:$K$27,6,FALSE),"NON_LISTED"),"")</f>
        <v/>
      </c>
      <c r="I20" s="39" t="str">
        <f>IF(B20&lt;&gt;"",IFERROR(VLOOKUP(B20,SignOnSheet!$D$5:$K$27,2,FALSE),"NON_LISTED"),"")</f>
        <v/>
      </c>
      <c r="J20" s="18" t="str">
        <f t="shared" si="0"/>
        <v/>
      </c>
      <c r="K20" s="19" t="str">
        <f t="shared" si="1"/>
        <v/>
      </c>
      <c r="L20" s="19" t="str">
        <f t="shared" si="2"/>
        <v/>
      </c>
      <c r="M20" s="18" t="str">
        <f>IF(ISTEXT(C20),SignOnSheet!$U$31+1,IF(C20&lt;&gt;"",IFERROR(IF(L20&gt;0,RANK(L20,IF(L$6:L$56&gt;0,L$6:L$56,),1)-COUNTIF(L$6:L$56,"=0"),IF(L20&lt;&gt;"",SignOnSheet!$U$31+1,0)),0),""))</f>
        <v/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">
      <c r="A21" s="17">
        <f t="shared" si="3"/>
        <v>16</v>
      </c>
      <c r="B21" s="11"/>
      <c r="C21" s="11"/>
      <c r="D21" s="17" t="str">
        <f>IF(B21&lt;&gt;"",IFERROR(VLOOKUP(B21,SignOnSheet!$D$5:$N$27,7,FALSE),"NON_LISTED"),"")</f>
        <v/>
      </c>
      <c r="E21" s="18" t="str">
        <f>IF(B21&lt;&gt;"",IFERROR(VLOOKUP(B21,SignOnSheet!$D$5:$K$27,3,FALSE),"NON_LISTED"),"")</f>
        <v/>
      </c>
      <c r="F21" s="18" t="str">
        <f>IF(B21&lt;&gt;"",IFERROR(VLOOKUP(B21,SignOnSheet!$D$5:$K$27,4,FALSE),"NON_LISTED"),"")</f>
        <v/>
      </c>
      <c r="G21" s="18" t="str">
        <f>IF(B21&lt;&gt;"",IFERROR(VLOOKUP(B21,SignOnSheet!$D$5:$K$27,5,FALSE),"NON_LISTED"),"")</f>
        <v/>
      </c>
      <c r="H21" s="18" t="str">
        <f>IF(B21&lt;&gt;"",IFERROR(VLOOKUP(B21,SignOnSheet!$D$5:$K$27,6,FALSE),"NON_LISTED"),"")</f>
        <v/>
      </c>
      <c r="I21" s="39" t="str">
        <f>IF(B21&lt;&gt;"",IFERROR(VLOOKUP(B21,SignOnSheet!$D$5:$K$27,2,FALSE),"NON_LISTED"),"")</f>
        <v/>
      </c>
      <c r="J21" s="18" t="str">
        <f t="shared" si="0"/>
        <v/>
      </c>
      <c r="K21" s="19" t="str">
        <f t="shared" si="1"/>
        <v/>
      </c>
      <c r="L21" s="19" t="str">
        <f t="shared" si="2"/>
        <v/>
      </c>
      <c r="M21" s="18" t="str">
        <f>IF(ISTEXT(C21),SignOnSheet!$U$31+1,IF(C21&lt;&gt;"",IFERROR(IF(L21&gt;0,RANK(L21,IF(L$6:L$56&gt;0,L$6:L$56,),1)-COUNTIF(L$6:L$56,"=0"),IF(L21&lt;&gt;"",SignOnSheet!$U$31+1,0)),0),""))</f>
        <v/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">
      <c r="A22" s="17">
        <f t="shared" si="3"/>
        <v>17</v>
      </c>
      <c r="B22" s="11"/>
      <c r="C22" s="11"/>
      <c r="D22" s="17" t="str">
        <f>IF(B22&lt;&gt;"",IFERROR(VLOOKUP(B22,SignOnSheet!$D$5:$N$27,7,FALSE),"NON_LISTED"),"")</f>
        <v/>
      </c>
      <c r="E22" s="18" t="str">
        <f>IF(B22&lt;&gt;"",IFERROR(VLOOKUP(B22,SignOnSheet!$D$5:$K$27,3,FALSE),"NON_LISTED"),"")</f>
        <v/>
      </c>
      <c r="F22" s="18" t="str">
        <f>IF(B22&lt;&gt;"",IFERROR(VLOOKUP(B22,SignOnSheet!$D$5:$K$27,4,FALSE),"NON_LISTED"),"")</f>
        <v/>
      </c>
      <c r="G22" s="18" t="str">
        <f>IF(B22&lt;&gt;"",IFERROR(VLOOKUP(B22,SignOnSheet!$D$5:$K$27,5,FALSE),"NON_LISTED"),"")</f>
        <v/>
      </c>
      <c r="H22" s="18" t="str">
        <f>IF(B22&lt;&gt;"",IFERROR(VLOOKUP(B22,SignOnSheet!$D$5:$K$27,6,FALSE),"NON_LISTED"),"")</f>
        <v/>
      </c>
      <c r="I22" s="39" t="str">
        <f>IF(B22&lt;&gt;"",IFERROR(VLOOKUP(B22,SignOnSheet!$D$5:$K$27,2,FALSE),"NON_LISTED"),"")</f>
        <v/>
      </c>
      <c r="J22" s="18" t="str">
        <f t="shared" si="0"/>
        <v/>
      </c>
      <c r="K22" s="19" t="str">
        <f t="shared" si="1"/>
        <v/>
      </c>
      <c r="L22" s="19" t="str">
        <f t="shared" si="2"/>
        <v/>
      </c>
      <c r="M22" s="18" t="str">
        <f>IF(ISTEXT(C22),SignOnSheet!$U$31+1,IF(C22&lt;&gt;"",IFERROR(IF(L22&gt;0,RANK(L22,IF(L$6:L$56&gt;0,L$6:L$56,),1)-COUNTIF(L$6:L$56,"=0"),IF(L22&lt;&gt;"",SignOnSheet!$U$31+1,0)),0),""))</f>
        <v/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">
      <c r="A23" s="17">
        <f t="shared" si="3"/>
        <v>18</v>
      </c>
      <c r="B23" s="11"/>
      <c r="C23" s="92"/>
      <c r="D23" s="17" t="str">
        <f>IF(B23&lt;&gt;"",IFERROR(VLOOKUP(B23,SignOnSheet!$D$5:$N$27,7,FALSE),"NON_LISTED"),"")</f>
        <v/>
      </c>
      <c r="E23" s="18" t="str">
        <f>IF(B23&lt;&gt;"",IFERROR(VLOOKUP(B23,SignOnSheet!$D$5:$K$27,3,FALSE),"NON_LISTED"),"")</f>
        <v/>
      </c>
      <c r="F23" s="18" t="str">
        <f>IF(B23&lt;&gt;"",IFERROR(VLOOKUP(B23,SignOnSheet!$D$5:$K$27,4,FALSE),"NON_LISTED"),"")</f>
        <v/>
      </c>
      <c r="G23" s="18" t="str">
        <f>IF(B23&lt;&gt;"",IFERROR(VLOOKUP(B23,SignOnSheet!$D$5:$K$27,5,FALSE),"NON_LISTED"),"")</f>
        <v/>
      </c>
      <c r="H23" s="18" t="str">
        <f>IF(B23&lt;&gt;"",IFERROR(VLOOKUP(B23,SignOnSheet!$D$5:$K$27,6,FALSE),"NON_LISTED"),"")</f>
        <v/>
      </c>
      <c r="I23" s="39" t="str">
        <f>IF(B23&lt;&gt;"",IFERROR(VLOOKUP(B23,SignOnSheet!$D$5:$K$27,2,FALSE),"NON_LISTED"),"")</f>
        <v/>
      </c>
      <c r="J23" s="18" t="str">
        <f t="shared" si="0"/>
        <v/>
      </c>
      <c r="K23" s="19" t="str">
        <f t="shared" si="1"/>
        <v/>
      </c>
      <c r="L23" s="19" t="str">
        <f t="shared" si="2"/>
        <v/>
      </c>
      <c r="M23" s="18" t="str">
        <f>IF(ISTEXT(C23),SignOnSheet!$U$31+1,IF(C23&lt;&gt;"",IFERROR(IF(L23&gt;0,RANK(L23,IF(L$6:L$56&gt;0,L$6:L$56,),1)-COUNTIF(L$6:L$56,"=0"),IF(L23&lt;&gt;"",SignOnSheet!$U$31+1,0)),0),""))</f>
        <v/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">
      <c r="A24" s="17">
        <f t="shared" si="3"/>
        <v>19</v>
      </c>
      <c r="B24" s="11"/>
      <c r="C24" s="11"/>
      <c r="D24" s="17" t="str">
        <f>IF(B24&lt;&gt;"",IFERROR(VLOOKUP(B24,SignOnSheet!$D$5:$N$27,7,FALSE),"NON_LISTED"),"")</f>
        <v/>
      </c>
      <c r="E24" s="18" t="str">
        <f>IF(B24&lt;&gt;"",IFERROR(VLOOKUP(B24,SignOnSheet!$D$5:$K$27,3,FALSE),"NON_LISTED"),"")</f>
        <v/>
      </c>
      <c r="F24" s="18" t="str">
        <f>IF(B24&lt;&gt;"",IFERROR(VLOOKUP(B24,SignOnSheet!$D$5:$K$27,4,FALSE),"NON_LISTED"),"")</f>
        <v/>
      </c>
      <c r="G24" s="18" t="str">
        <f>IF(B24&lt;&gt;"",IFERROR(VLOOKUP(B24,SignOnSheet!$D$5:$K$27,5,FALSE),"NON_LISTED"),"")</f>
        <v/>
      </c>
      <c r="H24" s="18" t="str">
        <f>IF(B24&lt;&gt;"",IFERROR(VLOOKUP(B24,SignOnSheet!$D$5:$K$27,6,FALSE),"NON_LISTED"),"")</f>
        <v/>
      </c>
      <c r="I24" s="39" t="str">
        <f>IF(B24&lt;&gt;"",IFERROR(VLOOKUP(B24,SignOnSheet!$D$5:$K$27,2,FALSE),"NON_LISTED"),"")</f>
        <v/>
      </c>
      <c r="J24" s="18" t="str">
        <f t="shared" si="0"/>
        <v/>
      </c>
      <c r="K24" s="19" t="str">
        <f t="shared" si="1"/>
        <v/>
      </c>
      <c r="L24" s="19" t="str">
        <f t="shared" si="2"/>
        <v/>
      </c>
      <c r="M24" s="18" t="str">
        <f>IF(ISTEXT(C24),SignOnSheet!$U$31+1,IF(C24&lt;&gt;"",IFERROR(IF(L24&gt;0,RANK(L24,IF(L$6:L$56&gt;0,L$6:L$56,),1)-COUNTIF(L$6:L$56,"=0"),IF(L24&lt;&gt;"",SignOnSheet!$U$31+1,0)),0),""))</f>
        <v/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">
      <c r="A25" s="17">
        <f t="shared" si="3"/>
        <v>20</v>
      </c>
      <c r="B25" s="11"/>
      <c r="C25" s="11"/>
      <c r="D25" s="17" t="str">
        <f>IF(B25&lt;&gt;"",IFERROR(VLOOKUP(B25,SignOnSheet!$D$5:$N$27,7,FALSE),"NON_LISTED"),"")</f>
        <v/>
      </c>
      <c r="E25" s="18" t="str">
        <f>IF(B25&lt;&gt;"",IFERROR(VLOOKUP(B25,SignOnSheet!$D$5:$K$27,3,FALSE),"NON_LISTED"),"")</f>
        <v/>
      </c>
      <c r="F25" s="18" t="str">
        <f>IF(B25&lt;&gt;"",IFERROR(VLOOKUP(B25,SignOnSheet!$D$5:$K$27,4,FALSE),"NON_LISTED"),"")</f>
        <v/>
      </c>
      <c r="G25" s="18" t="str">
        <f>IF(B25&lt;&gt;"",IFERROR(VLOOKUP(B25,SignOnSheet!$D$5:$K$27,5,FALSE),"NON_LISTED"),"")</f>
        <v/>
      </c>
      <c r="H25" s="18" t="str">
        <f>IF(B25&lt;&gt;"",IFERROR(VLOOKUP(B25,SignOnSheet!$D$5:$K$27,6,FALSE),"NON_LISTED"),"")</f>
        <v/>
      </c>
      <c r="I25" s="39" t="str">
        <f>IF(B25&lt;&gt;"",IFERROR(VLOOKUP(B25,SignOnSheet!$D$5:$K$27,2,FALSE),"NON_LISTED"),"")</f>
        <v/>
      </c>
      <c r="J25" s="18" t="str">
        <f t="shared" si="0"/>
        <v/>
      </c>
      <c r="K25" s="19" t="str">
        <f t="shared" si="1"/>
        <v/>
      </c>
      <c r="L25" s="19" t="str">
        <f t="shared" si="2"/>
        <v/>
      </c>
      <c r="M25" s="18" t="str">
        <f>IF(ISTEXT(C25),SignOnSheet!$U$31+1,IF(C25&lt;&gt;"",IFERROR(IF(L25&gt;0,RANK(L25,IF(L$6:L$56&gt;0,L$6:L$56,),1)-COUNTIF(L$6:L$56,"=0"),IF(L25&lt;&gt;"",SignOnSheet!$U$31+1,0)),0),""))</f>
        <v/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">
      <c r="A26" s="17">
        <f t="shared" si="3"/>
        <v>21</v>
      </c>
      <c r="B26" s="11"/>
      <c r="C26" s="11"/>
      <c r="D26" s="17" t="str">
        <f>IF(B26&lt;&gt;"",IFERROR(VLOOKUP(B26,SignOnSheet!$D$5:$N$27,7,FALSE),"NON_LISTED"),"")</f>
        <v/>
      </c>
      <c r="E26" s="18" t="str">
        <f>IF(B26&lt;&gt;"",IFERROR(VLOOKUP(B26,SignOnSheet!$D$5:$K$27,3,FALSE),"NON_LISTED"),"")</f>
        <v/>
      </c>
      <c r="F26" s="18" t="str">
        <f>IF(B26&lt;&gt;"",IFERROR(VLOOKUP(B26,SignOnSheet!$D$5:$K$27,4,FALSE),"NON_LISTED"),"")</f>
        <v/>
      </c>
      <c r="G26" s="18" t="str">
        <f>IF(B26&lt;&gt;"",IFERROR(VLOOKUP(B26,SignOnSheet!$D$5:$K$27,5,FALSE),"NON_LISTED"),"")</f>
        <v/>
      </c>
      <c r="H26" s="18" t="str">
        <f>IF(B26&lt;&gt;"",IFERROR(VLOOKUP(B26,SignOnSheet!$D$5:$K$27,6,FALSE),"NON_LISTED"),"")</f>
        <v/>
      </c>
      <c r="I26" s="39" t="str">
        <f>IF(B26&lt;&gt;"",IFERROR(VLOOKUP(B26,SignOnSheet!$D$5:$K$27,2,FALSE),"NON_LISTED"),"")</f>
        <v/>
      </c>
      <c r="J26" s="18" t="str">
        <f t="shared" si="0"/>
        <v/>
      </c>
      <c r="K26" s="19" t="str">
        <f t="shared" si="1"/>
        <v/>
      </c>
      <c r="L26" s="19" t="str">
        <f t="shared" si="2"/>
        <v/>
      </c>
      <c r="M26" s="18" t="str">
        <f>IF(ISTEXT(C26),SignOnSheet!$U$31+1,IF(C26&lt;&gt;"",IFERROR(IF(L26&gt;0,RANK(L26,IF(L$6:L$56&gt;0,L$6:L$56,),1)-COUNTIF(L$6:L$56,"=0"),IF(L26&lt;&gt;"",SignOnSheet!$U$31+1,0)),0),""))</f>
        <v/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">
      <c r="A27" s="17">
        <f t="shared" si="3"/>
        <v>22</v>
      </c>
      <c r="B27" s="11"/>
      <c r="C27" s="11"/>
      <c r="D27" s="17" t="str">
        <f>IF(B27&lt;&gt;"",IFERROR(VLOOKUP(B27,SignOnSheet!$D$5:$N$27,7,FALSE),"NON_LISTED"),"")</f>
        <v/>
      </c>
      <c r="E27" s="18" t="str">
        <f>IF(B27&lt;&gt;"",IFERROR(VLOOKUP(B27,SignOnSheet!$D$5:$K$27,3,FALSE),"NON_LISTED"),"")</f>
        <v/>
      </c>
      <c r="F27" s="18" t="str">
        <f>IF(B27&lt;&gt;"",IFERROR(VLOOKUP(B27,SignOnSheet!$D$5:$K$27,4,FALSE),"NON_LISTED"),"")</f>
        <v/>
      </c>
      <c r="G27" s="18" t="str">
        <f>IF(B27&lt;&gt;"",IFERROR(VLOOKUP(B27,SignOnSheet!$D$5:$K$27,5,FALSE),"NON_LISTED"),"")</f>
        <v/>
      </c>
      <c r="H27" s="18" t="str">
        <f>IF(B27&lt;&gt;"",IFERROR(VLOOKUP(B27,SignOnSheet!$D$5:$K$27,6,FALSE),"NON_LISTED"),"")</f>
        <v/>
      </c>
      <c r="I27" s="39" t="str">
        <f>IF(B27&lt;&gt;"",IFERROR(VLOOKUP(B27,SignOnSheet!$D$5:$K$27,2,FALSE),"NON_LISTED"),"")</f>
        <v/>
      </c>
      <c r="J27" s="18" t="str">
        <f t="shared" si="0"/>
        <v/>
      </c>
      <c r="K27" s="19" t="str">
        <f t="shared" si="1"/>
        <v/>
      </c>
      <c r="L27" s="19" t="str">
        <f t="shared" si="2"/>
        <v/>
      </c>
      <c r="M27" s="18" t="str">
        <f>IF(ISTEXT(C27),SignOnSheet!$U$31+1,IF(C27&lt;&gt;"",IFERROR(IF(L27&gt;0,RANK(L27,IF(L$6:L$56&gt;0,L$6:L$56,),1)-COUNTIF(L$6:L$56,"=0"),IF(L27&lt;&gt;"",SignOnSheet!$U$31+1,0)),0),""))</f>
        <v/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">
      <c r="A28" s="17">
        <f t="shared" si="3"/>
        <v>23</v>
      </c>
      <c r="B28" s="11"/>
      <c r="C28" s="11"/>
      <c r="D28" s="17" t="str">
        <f>IF(B28&lt;&gt;"",IFERROR(VLOOKUP(B28,SignOnSheet!$D$5:$N$27,7,FALSE),"NON_LISTED"),"")</f>
        <v/>
      </c>
      <c r="E28" s="18" t="str">
        <f>IF(B28&lt;&gt;"",IFERROR(VLOOKUP(B28,SignOnSheet!$D$5:$K$27,3,FALSE),"NON_LISTED"),"")</f>
        <v/>
      </c>
      <c r="F28" s="18" t="str">
        <f>IF(B28&lt;&gt;"",IFERROR(VLOOKUP(B28,SignOnSheet!$D$5:$K$27,4,FALSE),"NON_LISTED"),"")</f>
        <v/>
      </c>
      <c r="G28" s="18" t="str">
        <f>IF(B28&lt;&gt;"",IFERROR(VLOOKUP(B28,SignOnSheet!$D$5:$K$27,5,FALSE),"NON_LISTED"),"")</f>
        <v/>
      </c>
      <c r="H28" s="18" t="str">
        <f>IF(B28&lt;&gt;"",IFERROR(VLOOKUP(B28,SignOnSheet!$D$5:$K$27,6,FALSE),"NON_LISTED"),"")</f>
        <v/>
      </c>
      <c r="I28" s="39" t="str">
        <f>IF(B28&lt;&gt;"",IFERROR(VLOOKUP(B28,SignOnSheet!$D$5:$K$27,2,FALSE),"NON_LISTED"),"")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IF(ISTEXT(C28),SignOnSheet!$U$31+1,IF(C28&lt;&gt;"",IFERROR(IF(L28&gt;0,RANK(L28,IF(L$6:L$56&gt;0,L$6:L$56,),1)-COUNTIF(L$6:L$56,"=0"),IF(L28&lt;&gt;"",SignOnSheet!$U$31+1,0)),0),""))</f>
        <v/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">
      <c r="A29" s="17">
        <f t="shared" si="3"/>
        <v>24</v>
      </c>
      <c r="B29" s="11"/>
      <c r="C29" s="11"/>
      <c r="D29" s="17" t="str">
        <f>IF(B29&lt;&gt;"",IFERROR(VLOOKUP(B29,SignOnSheet!$D$5:$N$27,7,FALSE),"NON_LISTED"),"")</f>
        <v/>
      </c>
      <c r="E29" s="18" t="str">
        <f>IF(B29&lt;&gt;"",IFERROR(VLOOKUP(B29,SignOnSheet!$D$5:$K$27,3,FALSE),"NON_LISTED"),"")</f>
        <v/>
      </c>
      <c r="F29" s="18" t="str">
        <f>IF(B29&lt;&gt;"",IFERROR(VLOOKUP(B29,SignOnSheet!$D$5:$K$27,4,FALSE),"NON_LISTED"),"")</f>
        <v/>
      </c>
      <c r="G29" s="18" t="str">
        <f>IF(B29&lt;&gt;"",IFERROR(VLOOKUP(B29,SignOnSheet!$D$5:$K$27,5,FALSE),"NON_LISTED"),"")</f>
        <v/>
      </c>
      <c r="H29" s="18" t="str">
        <f>IF(B29&lt;&gt;"",IFERROR(VLOOKUP(B29,SignOnSheet!$D$5:$K$27,6,FALSE),"NON_LISTED"),"")</f>
        <v/>
      </c>
      <c r="I29" s="39" t="str">
        <f>IF(B29&lt;&gt;"",IFERROR(VLOOKUP(B29,SignOnSheet!$D$5:$K$27,2,FALSE),"NON_LISTED"),"")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IF(ISTEXT(C29),SignOnSheet!$U$31+1,IF(C29&lt;&gt;"",IFERROR(IF(L29&gt;0,RANK(L29,IF(L$6:L$56&gt;0,L$6:L$56,),1)-COUNTIF(L$6:L$56,"=0"),IF(L29&lt;&gt;"",SignOnSheet!$U$31+1,0)),0),""))</f>
        <v/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">
      <c r="A30" s="17">
        <f t="shared" si="3"/>
        <v>25</v>
      </c>
      <c r="B30" s="11"/>
      <c r="C30" s="11"/>
      <c r="D30" s="17" t="str">
        <f>IF(B30&lt;&gt;"",IFERROR(VLOOKUP(B30,SignOnSheet!$D$5:$N$27,7,FALSE),"NON_LISTED"),"")</f>
        <v/>
      </c>
      <c r="E30" s="18" t="str">
        <f>IF(B30&lt;&gt;"",IFERROR(VLOOKUP(B30,SignOnSheet!$D$5:$K$27,3,FALSE),"NON_LISTED"),"")</f>
        <v/>
      </c>
      <c r="F30" s="18" t="str">
        <f>IF(B30&lt;&gt;"",IFERROR(VLOOKUP(B30,SignOnSheet!$D$5:$K$27,4,FALSE),"NON_LISTED"),"")</f>
        <v/>
      </c>
      <c r="G30" s="18" t="str">
        <f>IF(B30&lt;&gt;"",IFERROR(VLOOKUP(B30,SignOnSheet!$D$5:$K$27,5,FALSE),"NON_LISTED"),"")</f>
        <v/>
      </c>
      <c r="H30" s="18" t="str">
        <f>IF(B30&lt;&gt;"",IFERROR(VLOOKUP(B30,SignOnSheet!$D$5:$K$27,6,FALSE),"NON_LISTED"),"")</f>
        <v/>
      </c>
      <c r="I30" s="39" t="str">
        <f>IF(B30&lt;&gt;"",IFERROR(VLOOKUP(B30,SignOnSheet!$D$5:$K$27,2,FALSE),"NON_LISTED"),"")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IF(ISTEXT(C30),SignOnSheet!$U$31+1,IF(C30&lt;&gt;"",IFERROR(IF(L30&gt;0,RANK(L30,IF(L$6:L$56&gt;0,L$6:L$56,),1)-COUNTIF(L$6:L$56,"=0"),IF(L30&lt;&gt;"",SignOnSheet!$U$31+1,0)),0),""))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">
      <c r="A31" s="17">
        <f t="shared" si="3"/>
        <v>26</v>
      </c>
      <c r="B31" s="11"/>
      <c r="C31" s="11"/>
      <c r="D31" s="17" t="str">
        <f>IF(B31&lt;&gt;"",IFERROR(VLOOKUP(B31,SignOnSheet!$D$5:$N$27,7,FALSE),"NON_LISTED"),"")</f>
        <v/>
      </c>
      <c r="E31" s="18" t="str">
        <f>IF(B31&lt;&gt;"",IFERROR(VLOOKUP(B31,SignOnSheet!$D$5:$K$27,3,FALSE),"NON_LISTED"),"")</f>
        <v/>
      </c>
      <c r="F31" s="18" t="str">
        <f>IF(B31&lt;&gt;"",IFERROR(VLOOKUP(B31,SignOnSheet!$D$5:$K$27,4,FALSE),"NON_LISTED"),"")</f>
        <v/>
      </c>
      <c r="G31" s="18" t="str">
        <f>IF(B31&lt;&gt;"",IFERROR(VLOOKUP(B31,SignOnSheet!$D$5:$K$27,5,FALSE),"NON_LISTED"),"")</f>
        <v/>
      </c>
      <c r="H31" s="18" t="str">
        <f>IF(B31&lt;&gt;"",IFERROR(VLOOKUP(B31,SignOnSheet!$D$5:$K$27,6,FALSE),"NON_LISTED"),"")</f>
        <v/>
      </c>
      <c r="I31" s="39" t="str">
        <f>IF(B31&lt;&gt;"",IFERROR(VLOOKUP(B31,SignOnSheet!$D$5:$K$27,2,FALSE),"NON_LISTED"),"")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IF(ISTEXT(C31),SignOnSheet!$U$31+1,IF(C31&lt;&gt;"",IFERROR(IF(L31&gt;0,RANK(L31,IF(L$6:L$56&gt;0,L$6:L$56,),1)-COUNTIF(L$6:L$56,"=0"),IF(L31&lt;&gt;"",SignOnSheet!$U$31+1,0)),0),""))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">
      <c r="A32" s="17">
        <f t="shared" si="3"/>
        <v>27</v>
      </c>
      <c r="B32" s="11"/>
      <c r="C32" s="11"/>
      <c r="D32" s="17" t="str">
        <f>IF(B32&lt;&gt;"",IFERROR(VLOOKUP(B32,SignOnSheet!$D$5:$N$27,7,FALSE),"NON_LISTED"),"")</f>
        <v/>
      </c>
      <c r="E32" s="18" t="str">
        <f>IF(B32&lt;&gt;"",IFERROR(VLOOKUP(B32,SignOnSheet!$D$5:$K$27,3,FALSE),"NON_LISTED"),"")</f>
        <v/>
      </c>
      <c r="F32" s="18" t="str">
        <f>IF(B32&lt;&gt;"",IFERROR(VLOOKUP(B32,SignOnSheet!$D$5:$K$27,4,FALSE),"NON_LISTED"),"")</f>
        <v/>
      </c>
      <c r="G32" s="18" t="str">
        <f>IF(B32&lt;&gt;"",IFERROR(VLOOKUP(B32,SignOnSheet!$D$5:$K$27,5,FALSE),"NON_LISTED"),"")</f>
        <v/>
      </c>
      <c r="H32" s="18" t="str">
        <f>IF(B32&lt;&gt;"",IFERROR(VLOOKUP(B32,SignOnSheet!$D$5:$K$27,6,FALSE),"NON_LISTED"),"")</f>
        <v/>
      </c>
      <c r="I32" s="39" t="str">
        <f>IF(B32&lt;&gt;"",IFERROR(VLOOKUP(B32,SignOnSheet!$D$5:$K$27,2,FALSE),"NON_LISTED"),"")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IF(ISTEXT(C32),SignOnSheet!$U$31+1,IF(C32&lt;&gt;"",IFERROR(IF(L32&gt;0,RANK(L32,IF(L$6:L$56&gt;0,L$6:L$56,),1)-COUNTIF(L$6:L$56,"=0"),IF(L32&lt;&gt;"",SignOnSheet!$U$31+1,0)),0),""))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">
      <c r="A33" s="17">
        <f t="shared" si="3"/>
        <v>28</v>
      </c>
      <c r="B33" s="11"/>
      <c r="C33" s="11"/>
      <c r="D33" s="17" t="str">
        <f>IF(B33&lt;&gt;"",IFERROR(VLOOKUP(B33,SignOnSheet!$D$5:$N$27,7,FALSE),"NON_LISTED"),"")</f>
        <v/>
      </c>
      <c r="E33" s="18" t="str">
        <f>IF(B33&lt;&gt;"",IFERROR(VLOOKUP(B33,SignOnSheet!$D$5:$K$27,3,FALSE),"NON_LISTED"),"")</f>
        <v/>
      </c>
      <c r="F33" s="18" t="str">
        <f>IF(B33&lt;&gt;"",IFERROR(VLOOKUP(B33,SignOnSheet!$D$5:$K$27,4,FALSE),"NON_LISTED"),"")</f>
        <v/>
      </c>
      <c r="G33" s="18" t="str">
        <f>IF(B33&lt;&gt;"",IFERROR(VLOOKUP(B33,SignOnSheet!$D$5:$K$27,5,FALSE),"NON_LISTED"),"")</f>
        <v/>
      </c>
      <c r="H33" s="18" t="str">
        <f>IF(B33&lt;&gt;"",IFERROR(VLOOKUP(B33,SignOnSheet!$D$5:$K$27,6,FALSE),"NON_LISTED"),"")</f>
        <v/>
      </c>
      <c r="I33" s="39" t="str">
        <f>IF(B33&lt;&gt;"",IFERROR(VLOOKUP(B33,SignOnSheet!$D$5:$K$27,2,FALSE),"NON_LISTED"),"")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IF(ISTEXT(C33),SignOnSheet!$U$31+1,IF(C33&lt;&gt;"",IFERROR(IF(L33&gt;0,RANK(L33,IF(L$6:L$56&gt;0,L$6:L$56,),1)-COUNTIF(L$6:L$56,"=0"),IF(L33&lt;&gt;"",SignOnSheet!$U$31+1,0)),0),""))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">
      <c r="A34" s="17">
        <f t="shared" si="3"/>
        <v>29</v>
      </c>
      <c r="B34" s="11"/>
      <c r="C34" s="11"/>
      <c r="D34" s="17" t="str">
        <f>IF(B34&lt;&gt;"",IFERROR(VLOOKUP(B34,SignOnSheet!$D$5:$N$27,7,FALSE),"NON_LISTED"),"")</f>
        <v/>
      </c>
      <c r="E34" s="18" t="str">
        <f>IF(B34&lt;&gt;"",IFERROR(VLOOKUP(B34,SignOnSheet!$D$5:$K$27,3,FALSE),"NON_LISTED"),"")</f>
        <v/>
      </c>
      <c r="F34" s="18" t="str">
        <f>IF(B34&lt;&gt;"",IFERROR(VLOOKUP(B34,SignOnSheet!$D$5:$K$27,4,FALSE),"NON_LISTED"),"")</f>
        <v/>
      </c>
      <c r="G34" s="18" t="str">
        <f>IF(B34&lt;&gt;"",IFERROR(VLOOKUP(B34,SignOnSheet!$D$5:$K$27,5,FALSE),"NON_LISTED"),"")</f>
        <v/>
      </c>
      <c r="H34" s="18" t="str">
        <f>IF(B34&lt;&gt;"",IFERROR(VLOOKUP(B34,SignOnSheet!$D$5:$K$27,6,FALSE),"NON_LISTED"),"")</f>
        <v/>
      </c>
      <c r="I34" s="39" t="str">
        <f>IF(B34&lt;&gt;"",IFERROR(VLOOKUP(B34,SignOnSheet!$D$5:$K$27,2,FALSE),"NON_LISTED"),"")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IF(ISTEXT(C34),SignOnSheet!$U$31+1,IF(C34&lt;&gt;"",IFERROR(IF(L34&gt;0,RANK(L34,IF(L$6:L$56&gt;0,L$6:L$56,),1)-COUNTIF(L$6:L$56,"=0"),IF(L34&lt;&gt;"",SignOnSheet!$U$31+1,0)),0),""))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">
      <c r="A35" s="17">
        <f t="shared" si="3"/>
        <v>30</v>
      </c>
      <c r="B35" s="11"/>
      <c r="C35" s="11"/>
      <c r="D35" s="17" t="str">
        <f>IF(B35&lt;&gt;"",IFERROR(VLOOKUP(B35,SignOnSheet!$D$5:$N$27,7,FALSE),"NON_LISTED"),"")</f>
        <v/>
      </c>
      <c r="E35" s="18" t="str">
        <f>IF(B35&lt;&gt;"",IFERROR(VLOOKUP(B35,SignOnSheet!$D$5:$K$27,3,FALSE),"NON_LISTED"),"")</f>
        <v/>
      </c>
      <c r="F35" s="18" t="str">
        <f>IF(B35&lt;&gt;"",IFERROR(VLOOKUP(B35,SignOnSheet!$D$5:$K$27,4,FALSE),"NON_LISTED"),"")</f>
        <v/>
      </c>
      <c r="G35" s="18" t="str">
        <f>IF(B35&lt;&gt;"",IFERROR(VLOOKUP(B35,SignOnSheet!$D$5:$K$27,5,FALSE),"NON_LISTED"),"")</f>
        <v/>
      </c>
      <c r="H35" s="18" t="str">
        <f>IF(B35&lt;&gt;"",IFERROR(VLOOKUP(B35,SignOnSheet!$D$5:$K$27,6,FALSE),"NON_LISTED"),"")</f>
        <v/>
      </c>
      <c r="I35" s="39" t="str">
        <f>IF(B35&lt;&gt;"",IFERROR(VLOOKUP(B35,SignOnSheet!$D$5:$K$27,2,FALSE),"NON_LISTED"),"")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IF(ISTEXT(C35),SignOnSheet!$U$31+1,IF(C35&lt;&gt;"",IFERROR(IF(L35&gt;0,RANK(L35,IF(L$6:L$56&gt;0,L$6:L$56,),1)-COUNTIF(L$6:L$56,"=0"),IF(L35&lt;&gt;"",SignOnSheet!$U$31+1,0)),0),""))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">
      <c r="A36" s="17">
        <f t="shared" si="3"/>
        <v>31</v>
      </c>
      <c r="B36" s="11"/>
      <c r="C36" s="11"/>
      <c r="D36" s="17" t="str">
        <f>IF(B36&lt;&gt;"",IFERROR(VLOOKUP(B36,SignOnSheet!$D$5:$N$27,7,FALSE),"NON_LISTED"),"")</f>
        <v/>
      </c>
      <c r="E36" s="18" t="str">
        <f>IF(B36&lt;&gt;"",IFERROR(VLOOKUP(B36,SignOnSheet!$D$5:$K$27,3,FALSE),"NON_LISTED"),"")</f>
        <v/>
      </c>
      <c r="F36" s="18" t="str">
        <f>IF(B36&lt;&gt;"",IFERROR(VLOOKUP(B36,SignOnSheet!$D$5:$K$27,4,FALSE),"NON_LISTED"),"")</f>
        <v/>
      </c>
      <c r="G36" s="18" t="str">
        <f>IF(B36&lt;&gt;"",IFERROR(VLOOKUP(B36,SignOnSheet!$D$5:$K$27,5,FALSE),"NON_LISTED"),"")</f>
        <v/>
      </c>
      <c r="H36" s="18" t="str">
        <f>IF(B36&lt;&gt;"",IFERROR(VLOOKUP(B36,SignOnSheet!$D$5:$K$27,6,FALSE),"NON_LISTED"),"")</f>
        <v/>
      </c>
      <c r="I36" s="39" t="str">
        <f>IF(B36&lt;&gt;"",IFERROR(VLOOKUP(B36,SignOnSheet!$D$5:$K$27,2,FALSE),"NON_LISTED"),"")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IF(ISTEXT(C36),SignOnSheet!$U$31+1,IF(C36&lt;&gt;"",IFERROR(IF(L36&gt;0,RANK(L36,IF(L$6:L$56&gt;0,L$6:L$56,),1)-COUNTIF(L$6:L$56,"=0"),IF(L36&lt;&gt;"",SignOnSheet!$U$31+1,0)),0),""))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">
      <c r="A37" s="17">
        <f t="shared" si="3"/>
        <v>32</v>
      </c>
      <c r="B37" s="11"/>
      <c r="C37" s="11"/>
      <c r="D37" s="17" t="str">
        <f>IF(B37&lt;&gt;"",IFERROR(VLOOKUP(B37,SignOnSheet!$D$5:$N$27,7,FALSE),"NON_LISTED"),"")</f>
        <v/>
      </c>
      <c r="E37" s="18" t="str">
        <f>IF(B37&lt;&gt;"",IFERROR(VLOOKUP(B37,SignOnSheet!$D$5:$K$27,3,FALSE),"NON_LISTED"),"")</f>
        <v/>
      </c>
      <c r="F37" s="18" t="str">
        <f>IF(B37&lt;&gt;"",IFERROR(VLOOKUP(B37,SignOnSheet!$D$5:$K$27,4,FALSE),"NON_LISTED"),"")</f>
        <v/>
      </c>
      <c r="G37" s="18" t="str">
        <f>IF(B37&lt;&gt;"",IFERROR(VLOOKUP(B37,SignOnSheet!$D$5:$K$27,5,FALSE),"NON_LISTED"),"")</f>
        <v/>
      </c>
      <c r="H37" s="18" t="str">
        <f>IF(B37&lt;&gt;"",IFERROR(VLOOKUP(B37,SignOnSheet!$D$5:$K$27,6,FALSE),"NON_LISTED"),"")</f>
        <v/>
      </c>
      <c r="I37" s="39" t="str">
        <f>IF(B37&lt;&gt;"",IFERROR(VLOOKUP(B37,SignOnSheet!$D$5:$K$27,2,FALSE),"NON_LISTED"),"")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IF(ISTEXT(C37),SignOnSheet!$U$31+1,IF(C37&lt;&gt;"",IFERROR(IF(L37&gt;0,RANK(L37,IF(L$6:L$56&gt;0,L$6:L$56,),1)-COUNTIF(L$6:L$56,"=0"),IF(L37&lt;&gt;"",SignOnSheet!$U$31+1,0)),0),""))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">
      <c r="A38" s="17">
        <f t="shared" si="3"/>
        <v>33</v>
      </c>
      <c r="B38" s="11"/>
      <c r="C38" s="11"/>
      <c r="D38" s="17" t="str">
        <f>IF(B38&lt;&gt;"",IFERROR(VLOOKUP(B38,SignOnSheet!$D$5:$N$27,7,FALSE),"NON_LISTED"),"")</f>
        <v/>
      </c>
      <c r="E38" s="18" t="str">
        <f>IF(B38&lt;&gt;"",IFERROR(VLOOKUP(B38,SignOnSheet!$D$5:$K$27,3,FALSE),"NON_LISTED"),"")</f>
        <v/>
      </c>
      <c r="F38" s="18" t="str">
        <f>IF(B38&lt;&gt;"",IFERROR(VLOOKUP(B38,SignOnSheet!$D$5:$K$27,4,FALSE),"NON_LISTED"),"")</f>
        <v/>
      </c>
      <c r="G38" s="18" t="str">
        <f>IF(B38&lt;&gt;"",IFERROR(VLOOKUP(B38,SignOnSheet!$D$5:$K$27,5,FALSE),"NON_LISTED"),"")</f>
        <v/>
      </c>
      <c r="H38" s="18" t="str">
        <f>IF(B38&lt;&gt;"",IFERROR(VLOOKUP(B38,SignOnSheet!$D$5:$K$27,6,FALSE),"NON_LISTED"),"")</f>
        <v/>
      </c>
      <c r="I38" s="39" t="str">
        <f>IF(B38&lt;&gt;"",IFERROR(VLOOKUP(B38,SignOnSheet!$D$5:$K$27,2,FALSE),"NON_LISTED"),"")</f>
        <v/>
      </c>
      <c r="J38" s="18" t="str">
        <f t="shared" si="0"/>
        <v/>
      </c>
      <c r="K38" s="19" t="str">
        <f t="shared" si="1"/>
        <v/>
      </c>
      <c r="L38" s="19" t="str">
        <f t="shared" si="2"/>
        <v/>
      </c>
      <c r="M38" s="18" t="str">
        <f>IF(ISTEXT(C38),SignOnSheet!$U$31+1,IF(C38&lt;&gt;"",IFERROR(IF(L38&gt;0,RANK(L38,IF(L$6:L$56&gt;0,L$6:L$56,),1)-COUNTIF(L$6:L$56,"=0"),IF(L38&lt;&gt;"",SignOnSheet!$U$31+1,0)),0),""))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">
      <c r="A39" s="17">
        <f t="shared" si="3"/>
        <v>34</v>
      </c>
      <c r="B39" s="11"/>
      <c r="C39" s="11"/>
      <c r="D39" s="17" t="str">
        <f>IF(B39&lt;&gt;"",IFERROR(VLOOKUP(B39,SignOnSheet!$D$5:$N$27,7,FALSE),"NON_LISTED"),"")</f>
        <v/>
      </c>
      <c r="E39" s="18" t="str">
        <f>IF(B39&lt;&gt;"",IFERROR(VLOOKUP(B39,SignOnSheet!$D$5:$K$27,3,FALSE),"NON_LISTED"),"")</f>
        <v/>
      </c>
      <c r="F39" s="18" t="str">
        <f>IF(B39&lt;&gt;"",IFERROR(VLOOKUP(B39,SignOnSheet!$D$5:$K$27,4,FALSE),"NON_LISTED"),"")</f>
        <v/>
      </c>
      <c r="G39" s="18" t="str">
        <f>IF(B39&lt;&gt;"",IFERROR(VLOOKUP(B39,SignOnSheet!$D$5:$K$27,5,FALSE),"NON_LISTED"),"")</f>
        <v/>
      </c>
      <c r="H39" s="18" t="str">
        <f>IF(B39&lt;&gt;"",IFERROR(VLOOKUP(B39,SignOnSheet!$D$5:$K$27,6,FALSE),"NON_LISTED"),"")</f>
        <v/>
      </c>
      <c r="I39" s="39" t="str">
        <f>IF(B39&lt;&gt;"",IFERROR(VLOOKUP(B39,SignOnSheet!$D$5:$K$27,2,FALSE),"NON_LISTED"),"")</f>
        <v/>
      </c>
      <c r="J39" s="18" t="str">
        <f t="shared" si="0"/>
        <v/>
      </c>
      <c r="K39" s="19" t="str">
        <f t="shared" si="1"/>
        <v/>
      </c>
      <c r="L39" s="19" t="str">
        <f t="shared" si="2"/>
        <v/>
      </c>
      <c r="M39" s="18" t="str">
        <f>IF(ISTEXT(C39),SignOnSheet!$U$31+1,IF(C39&lt;&gt;"",IFERROR(IF(L39&gt;0,RANK(L39,IF(L$6:L$56&gt;0,L$6:L$56,),1)-COUNTIF(L$6:L$56,"=0"),IF(L39&lt;&gt;"",SignOnSheet!$U$31+1,0)),0),""))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">
      <c r="A40" s="17">
        <f t="shared" si="3"/>
        <v>35</v>
      </c>
      <c r="B40" s="11"/>
      <c r="C40" s="11"/>
      <c r="D40" s="17" t="str">
        <f>IF(B40&lt;&gt;"",IFERROR(VLOOKUP(B40,SignOnSheet!$D$5:$N$27,7,FALSE),"NON_LISTED"),"")</f>
        <v/>
      </c>
      <c r="E40" s="18" t="str">
        <f>IF(B40&lt;&gt;"",IFERROR(VLOOKUP(B40,SignOnSheet!$D$5:$K$27,3,FALSE),"NON_LISTED"),"")</f>
        <v/>
      </c>
      <c r="F40" s="18" t="str">
        <f>IF(B40&lt;&gt;"",IFERROR(VLOOKUP(B40,SignOnSheet!$D$5:$K$27,4,FALSE),"NON_LISTED"),"")</f>
        <v/>
      </c>
      <c r="G40" s="18" t="str">
        <f>IF(B40&lt;&gt;"",IFERROR(VLOOKUP(B40,SignOnSheet!$D$5:$K$27,5,FALSE),"NON_LISTED"),"")</f>
        <v/>
      </c>
      <c r="H40" s="18" t="str">
        <f>IF(B40&lt;&gt;"",IFERROR(VLOOKUP(B40,SignOnSheet!$D$5:$K$27,6,FALSE),"NON_LISTED"),"")</f>
        <v/>
      </c>
      <c r="I40" s="39" t="str">
        <f>IF(B40&lt;&gt;"",IFERROR(VLOOKUP(B40,SignOnSheet!$D$5:$K$27,2,FALSE),"NON_LISTED"),"")</f>
        <v/>
      </c>
      <c r="J40" s="18" t="str">
        <f t="shared" si="0"/>
        <v/>
      </c>
      <c r="K40" s="19" t="str">
        <f t="shared" si="1"/>
        <v/>
      </c>
      <c r="L40" s="19" t="str">
        <f t="shared" si="2"/>
        <v/>
      </c>
      <c r="M40" s="18" t="str">
        <f>IF(ISTEXT(C40),SignOnSheet!$U$31+1,IF(C40&lt;&gt;"",IFERROR(IF(L40&gt;0,RANK(L40,IF(L$6:L$56&gt;0,L$6:L$56,),1)-COUNTIF(L$6:L$56,"=0"),IF(L40&lt;&gt;"",SignOnSheet!$U$31+1,0)),0),""))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">
      <c r="A41" s="17">
        <f t="shared" si="3"/>
        <v>36</v>
      </c>
      <c r="B41" s="11"/>
      <c r="C41" s="11"/>
      <c r="D41" s="17" t="str">
        <f>IF(B41&lt;&gt;"",IFERROR(VLOOKUP(B41,SignOnSheet!$D$5:$N$27,7,FALSE),"NON_LISTED"),"")</f>
        <v/>
      </c>
      <c r="E41" s="18" t="str">
        <f>IF(B41&lt;&gt;"",IFERROR(VLOOKUP(B41,SignOnSheet!$D$5:$K$27,3,FALSE),"NON_LISTED"),"")</f>
        <v/>
      </c>
      <c r="F41" s="18" t="str">
        <f>IF(B41&lt;&gt;"",IFERROR(VLOOKUP(B41,SignOnSheet!$D$5:$K$27,4,FALSE),"NON_LISTED"),"")</f>
        <v/>
      </c>
      <c r="G41" s="18" t="str">
        <f>IF(B41&lt;&gt;"",IFERROR(VLOOKUP(B41,SignOnSheet!$D$5:$K$27,5,FALSE),"NON_LISTED"),"")</f>
        <v/>
      </c>
      <c r="H41" s="18" t="str">
        <f>IF(B41&lt;&gt;"",IFERROR(VLOOKUP(B41,SignOnSheet!$D$5:$K$27,6,FALSE),"NON_LISTED"),"")</f>
        <v/>
      </c>
      <c r="I41" s="27" t="str">
        <f>IF(B41&lt;&gt;"",IFERROR(VLOOKUP(B41,SignOnSheet!$D$5:$K$27,2,FALSE),"NON_LISTED"),"")</f>
        <v/>
      </c>
      <c r="J41" s="18" t="str">
        <f t="shared" si="0"/>
        <v/>
      </c>
      <c r="K41" s="19" t="str">
        <f t="shared" si="1"/>
        <v/>
      </c>
      <c r="L41" s="19" t="str">
        <f t="shared" si="2"/>
        <v/>
      </c>
      <c r="M41" s="18" t="str">
        <f>IF(ISTEXT(C41),SignOnSheet!$U$31+1,IF(C41&lt;&gt;"",IFERROR(IF(L41&gt;0,RANK(L41,IF(L$6:L$56&gt;0,L$6:L$56,),1)-COUNTIF(L$6:L$56,"=0"),IF(L41&lt;&gt;"",SignOnSheet!$U$31+1,0)),0),""))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">
      <c r="A42" s="17">
        <f t="shared" si="3"/>
        <v>37</v>
      </c>
      <c r="B42" s="11"/>
      <c r="C42" s="11"/>
      <c r="D42" s="17" t="str">
        <f>IF(B42&lt;&gt;"",IFERROR(VLOOKUP(B42,SignOnSheet!$D$5:$N$27,7,FALSE),"NON_LISTED"),"")</f>
        <v/>
      </c>
      <c r="E42" s="18" t="str">
        <f>IF(B42&lt;&gt;"",IFERROR(VLOOKUP(B42,SignOnSheet!$D$5:$K$27,3,FALSE),"NON_LISTED"),"")</f>
        <v/>
      </c>
      <c r="F42" s="18" t="str">
        <f>IF(B42&lt;&gt;"",IFERROR(VLOOKUP(B42,SignOnSheet!$D$5:$K$27,4,FALSE),"NON_LISTED"),"")</f>
        <v/>
      </c>
      <c r="G42" s="18" t="str">
        <f>IF(B42&lt;&gt;"",IFERROR(VLOOKUP(B42,SignOnSheet!$D$5:$K$27,5,FALSE),"NON_LISTED"),"")</f>
        <v/>
      </c>
      <c r="H42" s="18" t="str">
        <f>IF(B42&lt;&gt;"",IFERROR(VLOOKUP(B42,SignOnSheet!$D$5:$K$27,6,FALSE),"NON_LISTED"),"")</f>
        <v/>
      </c>
      <c r="I42" s="27" t="str">
        <f>IF(B42&lt;&gt;"",IFERROR(VLOOKUP(B42,SignOnSheet!$D$5:$K$27,2,FALSE),"NON_LISTED"),"")</f>
        <v/>
      </c>
      <c r="J42" s="18" t="str">
        <f t="shared" si="0"/>
        <v/>
      </c>
      <c r="K42" s="19" t="str">
        <f t="shared" si="1"/>
        <v/>
      </c>
      <c r="L42" s="19" t="str">
        <f t="shared" si="2"/>
        <v/>
      </c>
      <c r="M42" s="18" t="str">
        <f>IF(ISTEXT(C42),SignOnSheet!$U$31+1,IF(C42&lt;&gt;"",IFERROR(IF(L42&gt;0,RANK(L42,IF(L$6:L$56&gt;0,L$6:L$56,),1)-COUNTIF(L$6:L$56,"=0"),IF(L42&lt;&gt;"",SignOnSheet!$U$31+1,0)),0),""))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">
      <c r="A43" s="17">
        <f t="shared" si="3"/>
        <v>38</v>
      </c>
      <c r="B43" s="11"/>
      <c r="C43" s="11"/>
      <c r="D43" s="17" t="str">
        <f>IF(B43&lt;&gt;"",IFERROR(VLOOKUP(B43,SignOnSheet!$D$5:$N$27,7,FALSE),"NON_LISTED"),"")</f>
        <v/>
      </c>
      <c r="E43" s="18" t="str">
        <f>IF(B43&lt;&gt;"",IFERROR(VLOOKUP(B43,SignOnSheet!$D$5:$K$27,3,FALSE),"NON_LISTED"),"")</f>
        <v/>
      </c>
      <c r="F43" s="18" t="str">
        <f>IF(B43&lt;&gt;"",IFERROR(VLOOKUP(B43,SignOnSheet!$D$5:$K$27,4,FALSE),"NON_LISTED"),"")</f>
        <v/>
      </c>
      <c r="G43" s="18" t="str">
        <f>IF(B43&lt;&gt;"",IFERROR(VLOOKUP(B43,SignOnSheet!$D$5:$K$27,5,FALSE),"NON_LISTED"),"")</f>
        <v/>
      </c>
      <c r="H43" s="18" t="str">
        <f>IF(B43&lt;&gt;"",IFERROR(VLOOKUP(B43,SignOnSheet!$D$5:$K$27,6,FALSE),"NON_LISTED"),"")</f>
        <v/>
      </c>
      <c r="I43" s="27" t="str">
        <f>IF(B43&lt;&gt;"",IFERROR(VLOOKUP(B43,SignOnSheet!$D$5:$K$27,2,FALSE),"NON_LISTED"),"")</f>
        <v/>
      </c>
      <c r="J43" s="18" t="str">
        <f t="shared" si="0"/>
        <v/>
      </c>
      <c r="K43" s="19" t="str">
        <f t="shared" si="1"/>
        <v/>
      </c>
      <c r="L43" s="19" t="str">
        <f t="shared" si="2"/>
        <v/>
      </c>
      <c r="M43" s="18" t="str">
        <f>IF(ISTEXT(C43),SignOnSheet!$U$31+1,IF(C43&lt;&gt;"",IFERROR(IF(L43&gt;0,RANK(L43,IF(L$6:L$56&gt;0,L$6:L$56,),1)-COUNTIF(L$6:L$56,"=0"),IF(L43&lt;&gt;"",SignOnSheet!$U$31+1,0)),0),""))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">
      <c r="A44" s="17">
        <f t="shared" si="3"/>
        <v>39</v>
      </c>
      <c r="B44" s="11"/>
      <c r="C44" s="11"/>
      <c r="D44" s="17" t="str">
        <f>IF(B44&lt;&gt;"",IFERROR(VLOOKUP(B44,SignOnSheet!$D$5:$N$27,7,FALSE),"NON_LISTED"),"")</f>
        <v/>
      </c>
      <c r="E44" s="18" t="str">
        <f>IF(B44&lt;&gt;"",IFERROR(VLOOKUP(B44,SignOnSheet!$D$5:$K$27,3,FALSE),"NON_LISTED"),"")</f>
        <v/>
      </c>
      <c r="F44" s="18" t="str">
        <f>IF(B44&lt;&gt;"",IFERROR(VLOOKUP(B44,SignOnSheet!$D$5:$K$27,4,FALSE),"NON_LISTED"),"")</f>
        <v/>
      </c>
      <c r="G44" s="18" t="str">
        <f>IF(B44&lt;&gt;"",IFERROR(VLOOKUP(B44,SignOnSheet!$D$5:$K$27,5,FALSE),"NON_LISTED"),"")</f>
        <v/>
      </c>
      <c r="H44" s="18" t="str">
        <f>IF(B44&lt;&gt;"",IFERROR(VLOOKUP(B44,SignOnSheet!$D$5:$K$27,6,FALSE),"NON_LISTED"),"")</f>
        <v/>
      </c>
      <c r="I44" s="27" t="str">
        <f>IF(B44&lt;&gt;"",IFERROR(VLOOKUP(B44,SignOnSheet!$D$5:$K$27,2,FALSE),"NON_LISTED"),"")</f>
        <v/>
      </c>
      <c r="J44" s="18" t="str">
        <f t="shared" si="0"/>
        <v/>
      </c>
      <c r="K44" s="19" t="str">
        <f t="shared" si="1"/>
        <v/>
      </c>
      <c r="L44" s="19" t="str">
        <f t="shared" si="2"/>
        <v/>
      </c>
      <c r="M44" s="18" t="str">
        <f>IF(ISTEXT(C44),SignOnSheet!$U$31+1,IF(C44&lt;&gt;"",IFERROR(IF(L44&gt;0,RANK(L44,IF(L$6:L$56&gt;0,L$6:L$56,),1)-COUNTIF(L$6:L$56,"=0"),IF(L44&lt;&gt;"",SignOnSheet!$U$31+1,0)),0),""))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">
      <c r="A45" s="17">
        <f t="shared" si="3"/>
        <v>40</v>
      </c>
      <c r="B45" s="11"/>
      <c r="C45" s="11"/>
      <c r="D45" s="17" t="str">
        <f>IF(B45&lt;&gt;"",IFERROR(VLOOKUP(B45,SignOnSheet!$D$5:$N$27,7,FALSE),"NON_LISTED"),"")</f>
        <v/>
      </c>
      <c r="E45" s="18" t="str">
        <f>IF(B45&lt;&gt;"",IFERROR(VLOOKUP(B45,SignOnSheet!$D$5:$K$27,3,FALSE),"NON_LISTED"),"")</f>
        <v/>
      </c>
      <c r="F45" s="18" t="str">
        <f>IF(B45&lt;&gt;"",IFERROR(VLOOKUP(B45,SignOnSheet!$D$5:$K$27,4,FALSE),"NON_LISTED"),"")</f>
        <v/>
      </c>
      <c r="G45" s="18" t="str">
        <f>IF(B45&lt;&gt;"",IFERROR(VLOOKUP(B45,SignOnSheet!$D$5:$K$27,5,FALSE),"NON_LISTED"),"")</f>
        <v/>
      </c>
      <c r="H45" s="18" t="str">
        <f>IF(B45&lt;&gt;"",IFERROR(VLOOKUP(B45,SignOnSheet!$D$5:$K$27,6,FALSE),"NON_LISTED"),"")</f>
        <v/>
      </c>
      <c r="I45" s="27" t="str">
        <f>IF(B45&lt;&gt;"",IFERROR(VLOOKUP(B45,SignOnSheet!$D$5:$K$27,2,FALSE),"NON_LISTED"),"")</f>
        <v/>
      </c>
      <c r="J45" s="18" t="str">
        <f t="shared" si="0"/>
        <v/>
      </c>
      <c r="K45" s="19" t="str">
        <f t="shared" si="1"/>
        <v/>
      </c>
      <c r="L45" s="19" t="str">
        <f t="shared" si="2"/>
        <v/>
      </c>
      <c r="M45" s="18" t="str">
        <f>IF(ISTEXT(C45),SignOnSheet!$U$31+1,IF(C45&lt;&gt;"",IFERROR(IF(L45&gt;0,RANK(L45,IF(L$6:L$56&gt;0,L$6:L$56,),1)-COUNTIF(L$6:L$56,"=0"),IF(L45&lt;&gt;"",SignOnSheet!$U$31+1,0)),0),""))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">
      <c r="A46" s="17">
        <f t="shared" si="3"/>
        <v>41</v>
      </c>
      <c r="B46" s="11"/>
      <c r="C46" s="11"/>
      <c r="D46" s="17" t="str">
        <f>IF(B46&lt;&gt;"",IFERROR(VLOOKUP(B46,SignOnSheet!$D$5:$N$27,7,FALSE),"NON_LISTED"),"")</f>
        <v/>
      </c>
      <c r="E46" s="18" t="str">
        <f>IF(B46&lt;&gt;"",IFERROR(VLOOKUP(B46,SignOnSheet!$D$5:$K$27,3,FALSE),"NON_LISTED"),"")</f>
        <v/>
      </c>
      <c r="F46" s="18" t="str">
        <f>IF(B46&lt;&gt;"",IFERROR(VLOOKUP(B46,SignOnSheet!$D$5:$K$27,4,FALSE),"NON_LISTED"),"")</f>
        <v/>
      </c>
      <c r="G46" s="18" t="str">
        <f>IF(B46&lt;&gt;"",IFERROR(VLOOKUP(B46,SignOnSheet!$D$5:$K$27,5,FALSE),"NON_LISTED"),"")</f>
        <v/>
      </c>
      <c r="H46" s="18" t="str">
        <f>IF(B46&lt;&gt;"",IFERROR(VLOOKUP(B46,SignOnSheet!$D$5:$K$27,6,FALSE),"NON_LISTED"),"")</f>
        <v/>
      </c>
      <c r="I46" s="27" t="str">
        <f>IF(B46&lt;&gt;"",IFERROR(VLOOKUP(B46,SignOnSheet!$D$5:$K$27,2,FALSE),"NON_LISTED"),"")</f>
        <v/>
      </c>
      <c r="J46" s="18" t="str">
        <f t="shared" si="0"/>
        <v/>
      </c>
      <c r="K46" s="19" t="str">
        <f t="shared" si="1"/>
        <v/>
      </c>
      <c r="L46" s="19" t="str">
        <f t="shared" si="2"/>
        <v/>
      </c>
      <c r="M46" s="18" t="str">
        <f>IF(ISTEXT(C46),SignOnSheet!$U$31+1,IF(C46&lt;&gt;"",IFERROR(IF(L46&gt;0,RANK(L46,IF(L$6:L$56&gt;0,L$6:L$56,),1)-COUNTIF(L$6:L$56,"=0"),IF(L46&lt;&gt;"",SignOnSheet!$U$31+1,0)),0),""))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">
      <c r="A47" s="17">
        <f t="shared" si="3"/>
        <v>42</v>
      </c>
      <c r="B47" s="11"/>
      <c r="C47" s="11"/>
      <c r="D47" s="17" t="str">
        <f>IF(B47&lt;&gt;"",IFERROR(VLOOKUP(B47,SignOnSheet!$D$5:$N$27,7,FALSE),"NON_LISTED"),"")</f>
        <v/>
      </c>
      <c r="E47" s="18" t="str">
        <f>IF(B47&lt;&gt;"",IFERROR(VLOOKUP(B47,SignOnSheet!$D$5:$K$27,3,FALSE),"NON_LISTED"),"")</f>
        <v/>
      </c>
      <c r="F47" s="18" t="str">
        <f>IF(B47&lt;&gt;"",IFERROR(VLOOKUP(B47,SignOnSheet!$D$5:$K$27,4,FALSE),"NON_LISTED"),"")</f>
        <v/>
      </c>
      <c r="G47" s="18" t="str">
        <f>IF(B47&lt;&gt;"",IFERROR(VLOOKUP(B47,SignOnSheet!$D$5:$K$27,5,FALSE),"NON_LISTED"),"")</f>
        <v/>
      </c>
      <c r="H47" s="18" t="str">
        <f>IF(B47&lt;&gt;"",IFERROR(VLOOKUP(B47,SignOnSheet!$D$5:$K$27,6,FALSE),"NON_LISTED"),"")</f>
        <v/>
      </c>
      <c r="I47" s="27" t="str">
        <f>IF(B47&lt;&gt;"",IFERROR(VLOOKUP(B47,SignOnSheet!$D$5:$K$27,2,FALSE),"NON_LISTED"),"")</f>
        <v/>
      </c>
      <c r="J47" s="18" t="str">
        <f t="shared" si="0"/>
        <v/>
      </c>
      <c r="K47" s="19" t="str">
        <f t="shared" si="1"/>
        <v/>
      </c>
      <c r="L47" s="19" t="str">
        <f t="shared" si="2"/>
        <v/>
      </c>
      <c r="M47" s="18" t="str">
        <f>IF(ISTEXT(C47),SignOnSheet!$U$31+1,IF(C47&lt;&gt;"",IFERROR(IF(L47&gt;0,RANK(L47,IF(L$6:L$56&gt;0,L$6:L$56,),1)-COUNTIF(L$6:L$56,"=0"),IF(L47&lt;&gt;"",SignOnSheet!$U$31+1,0)),0),""))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">
      <c r="A48" s="17">
        <f t="shared" si="3"/>
        <v>43</v>
      </c>
      <c r="B48" s="11"/>
      <c r="C48" s="11"/>
      <c r="D48" s="17" t="str">
        <f>IF(B48&lt;&gt;"",IFERROR(VLOOKUP(B48,SignOnSheet!$D$5:$N$27,7,FALSE),"NON_LISTED"),"")</f>
        <v/>
      </c>
      <c r="E48" s="18" t="str">
        <f>IF(B48&lt;&gt;"",IFERROR(VLOOKUP(B48,SignOnSheet!$D$5:$K$27,3,FALSE),"NON_LISTED"),"")</f>
        <v/>
      </c>
      <c r="F48" s="18" t="str">
        <f>IF(B48&lt;&gt;"",IFERROR(VLOOKUP(B48,SignOnSheet!$D$5:$K$27,4,FALSE),"NON_LISTED"),"")</f>
        <v/>
      </c>
      <c r="G48" s="18" t="str">
        <f>IF(B48&lt;&gt;"",IFERROR(VLOOKUP(B48,SignOnSheet!$D$5:$K$27,5,FALSE),"NON_LISTED"),"")</f>
        <v/>
      </c>
      <c r="H48" s="18" t="str">
        <f>IF(B48&lt;&gt;"",IFERROR(VLOOKUP(B48,SignOnSheet!$D$5:$K$27,6,FALSE),"NON_LISTED"),"")</f>
        <v/>
      </c>
      <c r="I48" s="27" t="str">
        <f>IF(B48&lt;&gt;"",IFERROR(VLOOKUP(B48,SignOnSheet!$D$5:$K$27,2,FALSE),"NON_LISTED"),"")</f>
        <v/>
      </c>
      <c r="J48" s="18" t="str">
        <f t="shared" si="0"/>
        <v/>
      </c>
      <c r="K48" s="19" t="str">
        <f t="shared" si="1"/>
        <v/>
      </c>
      <c r="L48" s="19" t="str">
        <f t="shared" si="2"/>
        <v/>
      </c>
      <c r="M48" s="18" t="str">
        <f>IF(ISTEXT(C48),SignOnSheet!$U$31+1,IF(C48&lt;&gt;"",IFERROR(IF(L48&gt;0,RANK(L48,IF(L$6:L$56&gt;0,L$6:L$56,),1)-COUNTIF(L$6:L$56,"=0"),IF(L48&lt;&gt;"",SignOnSheet!$U$31+1,0)),0),""))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">
      <c r="A49" s="17">
        <f t="shared" si="3"/>
        <v>44</v>
      </c>
      <c r="B49" s="11"/>
      <c r="C49" s="11"/>
      <c r="D49" s="17" t="str">
        <f>IF(B49&lt;&gt;"",IFERROR(VLOOKUP(B49,SignOnSheet!$D$5:$N$27,7,FALSE),"NON_LISTED"),"")</f>
        <v/>
      </c>
      <c r="E49" s="18" t="str">
        <f>IF(B49&lt;&gt;"",IFERROR(VLOOKUP(B49,SignOnSheet!$D$5:$K$27,3,FALSE),"NON_LISTED"),"")</f>
        <v/>
      </c>
      <c r="F49" s="18" t="str">
        <f>IF(B49&lt;&gt;"",IFERROR(VLOOKUP(B49,SignOnSheet!$D$5:$K$27,4,FALSE),"NON_LISTED"),"")</f>
        <v/>
      </c>
      <c r="G49" s="18" t="str">
        <f>IF(B49&lt;&gt;"",IFERROR(VLOOKUP(B49,SignOnSheet!$D$5:$K$27,5,FALSE),"NON_LISTED"),"")</f>
        <v/>
      </c>
      <c r="H49" s="18" t="str">
        <f>IF(B49&lt;&gt;"",IFERROR(VLOOKUP(B49,SignOnSheet!$D$5:$K$27,6,FALSE),"NON_LISTED"),"")</f>
        <v/>
      </c>
      <c r="I49" s="27" t="str">
        <f>IF(B49&lt;&gt;"",IFERROR(VLOOKUP(B49,SignOnSheet!$D$5:$K$27,2,FALSE),"NON_LISTED"),"")</f>
        <v/>
      </c>
      <c r="J49" s="18" t="str">
        <f t="shared" si="0"/>
        <v/>
      </c>
      <c r="K49" s="19" t="str">
        <f t="shared" si="1"/>
        <v/>
      </c>
      <c r="L49" s="19" t="str">
        <f t="shared" si="2"/>
        <v/>
      </c>
      <c r="M49" s="18" t="str">
        <f>IF(ISTEXT(C49),SignOnSheet!$U$31+1,IF(C49&lt;&gt;"",IFERROR(IF(L49&gt;0,RANK(L49,IF(L$6:L$56&gt;0,L$6:L$56,),1)-COUNTIF(L$6:L$56,"=0"),IF(L49&lt;&gt;"",SignOnSheet!$U$31+1,0)),0),""))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">
      <c r="A50" s="17">
        <f t="shared" si="3"/>
        <v>45</v>
      </c>
      <c r="B50" s="11"/>
      <c r="C50" s="11"/>
      <c r="D50" s="17" t="str">
        <f>IF(B50&lt;&gt;"",IFERROR(VLOOKUP(B50,SignOnSheet!$D$5:$N$27,7,FALSE),"NON_LISTED"),"")</f>
        <v/>
      </c>
      <c r="E50" s="18" t="str">
        <f>IF(B50&lt;&gt;"",IFERROR(VLOOKUP(B50,SignOnSheet!$D$5:$K$27,3,FALSE),"NON_LISTED"),"")</f>
        <v/>
      </c>
      <c r="F50" s="18" t="str">
        <f>IF(B50&lt;&gt;"",IFERROR(VLOOKUP(B50,SignOnSheet!$D$5:$K$27,4,FALSE),"NON_LISTED"),"")</f>
        <v/>
      </c>
      <c r="G50" s="18" t="str">
        <f>IF(B50&lt;&gt;"",IFERROR(VLOOKUP(B50,SignOnSheet!$D$5:$K$27,5,FALSE),"NON_LISTED"),"")</f>
        <v/>
      </c>
      <c r="H50" s="18" t="str">
        <f>IF(B50&lt;&gt;"",IFERROR(VLOOKUP(B50,SignOnSheet!$D$5:$K$27,6,FALSE),"NON_LISTED"),"")</f>
        <v/>
      </c>
      <c r="I50" s="27" t="str">
        <f>IF(B50&lt;&gt;"",IFERROR(VLOOKUP(B50,SignOnSheet!$D$5:$K$27,2,FALSE),"NON_LISTED"),"")</f>
        <v/>
      </c>
      <c r="J50" s="18" t="str">
        <f t="shared" si="0"/>
        <v/>
      </c>
      <c r="K50" s="19" t="str">
        <f t="shared" si="1"/>
        <v/>
      </c>
      <c r="L50" s="19" t="str">
        <f t="shared" si="2"/>
        <v/>
      </c>
      <c r="M50" s="18" t="str">
        <f>IF(ISTEXT(C50),SignOnSheet!$U$31+1,IF(C50&lt;&gt;"",IFERROR(IF(L50&gt;0,RANK(L50,IF(L$6:L$56&gt;0,L$6:L$56,),1)-COUNTIF(L$6:L$56,"=0"),IF(L50&lt;&gt;"",SignOnSheet!$U$31+1,0)),0),""))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">
      <c r="A51" s="17">
        <f t="shared" si="3"/>
        <v>46</v>
      </c>
      <c r="B51" s="11"/>
      <c r="C51" s="11"/>
      <c r="D51" s="17" t="str">
        <f>IF(B51&lt;&gt;"",IFERROR(VLOOKUP(B51,SignOnSheet!$D$5:$N$27,7,FALSE),"NON_LISTED"),"")</f>
        <v/>
      </c>
      <c r="E51" s="18" t="str">
        <f>IF(B51&lt;&gt;"",IFERROR(VLOOKUP(B51,SignOnSheet!$D$5:$K$27,3,FALSE),"NON_LISTED"),"")</f>
        <v/>
      </c>
      <c r="F51" s="18" t="str">
        <f>IF(B51&lt;&gt;"",IFERROR(VLOOKUP(B51,SignOnSheet!$D$5:$K$27,4,FALSE),"NON_LISTED"),"")</f>
        <v/>
      </c>
      <c r="G51" s="18" t="str">
        <f>IF(B51&lt;&gt;"",IFERROR(VLOOKUP(B51,SignOnSheet!$D$5:$K$27,5,FALSE),"NON_LISTED"),"")</f>
        <v/>
      </c>
      <c r="H51" s="18" t="str">
        <f>IF(B51&lt;&gt;"",IFERROR(VLOOKUP(B51,SignOnSheet!$D$5:$K$27,6,FALSE),"NON_LISTED"),"")</f>
        <v/>
      </c>
      <c r="I51" s="27" t="str">
        <f>IF(B51&lt;&gt;"",IFERROR(VLOOKUP(B51,SignOnSheet!$D$5:$K$27,2,FALSE),"NON_LISTED"),"")</f>
        <v/>
      </c>
      <c r="J51" s="18" t="str">
        <f t="shared" si="0"/>
        <v/>
      </c>
      <c r="K51" s="19" t="str">
        <f t="shared" si="1"/>
        <v/>
      </c>
      <c r="L51" s="19" t="str">
        <f t="shared" si="2"/>
        <v/>
      </c>
      <c r="M51" s="18" t="str">
        <f>IF(ISTEXT(C51),SignOnSheet!$U$31+1,IF(C51&lt;&gt;"",IFERROR(IF(L51&gt;0,RANK(L51,IF(L$6:L$56&gt;0,L$6:L$56,),1)-COUNTIF(L$6:L$56,"=0"),IF(L51&lt;&gt;"",SignOnSheet!$U$31+1,0)),0),""))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">
      <c r="A52" s="17">
        <f t="shared" si="3"/>
        <v>47</v>
      </c>
      <c r="B52" s="11"/>
      <c r="C52" s="11"/>
      <c r="D52" s="17" t="str">
        <f>IF(B52&lt;&gt;"",IFERROR(VLOOKUP(B52,SignOnSheet!$D$5:$N$27,7,FALSE),"NON_LISTED"),"")</f>
        <v/>
      </c>
      <c r="E52" s="18" t="str">
        <f>IF(B52&lt;&gt;"",IFERROR(VLOOKUP(B52,SignOnSheet!$D$5:$K$27,3,FALSE),"NON_LISTED"),"")</f>
        <v/>
      </c>
      <c r="F52" s="18" t="str">
        <f>IF(B52&lt;&gt;"",IFERROR(VLOOKUP(B52,SignOnSheet!$D$5:$K$27,4,FALSE),"NON_LISTED"),"")</f>
        <v/>
      </c>
      <c r="G52" s="18" t="str">
        <f>IF(B52&lt;&gt;"",IFERROR(VLOOKUP(B52,SignOnSheet!$D$5:$K$27,5,FALSE),"NON_LISTED"),"")</f>
        <v/>
      </c>
      <c r="H52" s="18" t="str">
        <f>IF(B52&lt;&gt;"",IFERROR(VLOOKUP(B52,SignOnSheet!$D$5:$K$27,6,FALSE),"NON_LISTED"),"")</f>
        <v/>
      </c>
      <c r="I52" s="27" t="str">
        <f>IF(B52&lt;&gt;"",IFERROR(VLOOKUP(B52,SignOnSheet!$D$5:$K$27,2,FALSE),"NON_LISTED"),"")</f>
        <v/>
      </c>
      <c r="J52" s="18" t="str">
        <f t="shared" si="0"/>
        <v/>
      </c>
      <c r="K52" s="19" t="str">
        <f t="shared" si="1"/>
        <v/>
      </c>
      <c r="L52" s="19" t="str">
        <f t="shared" si="2"/>
        <v/>
      </c>
      <c r="M52" s="18" t="str">
        <f>IF(ISTEXT(C52),SignOnSheet!$U$31+1,IF(C52&lt;&gt;"",IFERROR(IF(L52&gt;0,RANK(L52,IF(L$6:L$56&gt;0,L$6:L$56,),1)-COUNTIF(L$6:L$56,"=0"),IF(L52&lt;&gt;"",SignOnSheet!$U$31+1,0)),0),""))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">
      <c r="A53" s="17">
        <f t="shared" si="3"/>
        <v>48</v>
      </c>
      <c r="B53" s="11"/>
      <c r="C53" s="11"/>
      <c r="D53" s="17" t="str">
        <f>IF(B53&lt;&gt;"",IFERROR(VLOOKUP(B53,SignOnSheet!$D$5:$N$27,7,FALSE),"NON_LISTED"),"")</f>
        <v/>
      </c>
      <c r="E53" s="18" t="str">
        <f>IF(B53&lt;&gt;"",IFERROR(VLOOKUP(B53,SignOnSheet!$D$5:$K$27,3,FALSE),"NON_LISTED"),"")</f>
        <v/>
      </c>
      <c r="F53" s="18" t="str">
        <f>IF(B53&lt;&gt;"",IFERROR(VLOOKUP(B53,SignOnSheet!$D$5:$K$27,4,FALSE),"NON_LISTED"),"")</f>
        <v/>
      </c>
      <c r="G53" s="18" t="str">
        <f>IF(B53&lt;&gt;"",IFERROR(VLOOKUP(B53,SignOnSheet!$D$5:$K$27,5,FALSE),"NON_LISTED"),"")</f>
        <v/>
      </c>
      <c r="H53" s="18" t="str">
        <f>IF(B53&lt;&gt;"",IFERROR(VLOOKUP(B53,SignOnSheet!$D$5:$K$27,6,FALSE),"NON_LISTED"),"")</f>
        <v/>
      </c>
      <c r="I53" s="27" t="str">
        <f>IF(B53&lt;&gt;"",IFERROR(VLOOKUP(B53,SignOnSheet!$D$5:$K$27,2,FALSE),"NON_LISTED"),"")</f>
        <v/>
      </c>
      <c r="J53" s="18" t="str">
        <f t="shared" si="0"/>
        <v/>
      </c>
      <c r="K53" s="19" t="str">
        <f t="shared" si="1"/>
        <v/>
      </c>
      <c r="L53" s="19" t="str">
        <f t="shared" si="2"/>
        <v/>
      </c>
      <c r="M53" s="18" t="str">
        <f>IF(ISTEXT(C53),SignOnSheet!$U$31+1,IF(C53&lt;&gt;"",IFERROR(IF(L53&gt;0,RANK(L53,IF(L$6:L$56&gt;0,L$6:L$56,),1)-COUNTIF(L$6:L$56,"=0"),IF(L53&lt;&gt;"",SignOnSheet!$U$31+1,0)),0),""))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">
      <c r="A54" s="17">
        <f t="shared" si="3"/>
        <v>49</v>
      </c>
      <c r="B54" s="11"/>
      <c r="C54" s="11"/>
      <c r="D54" s="17" t="str">
        <f>IF(B54&lt;&gt;"",IFERROR(VLOOKUP(B54,SignOnSheet!$D$5:$N$27,7,FALSE),"NON_LISTED"),"")</f>
        <v/>
      </c>
      <c r="E54" s="18" t="str">
        <f>IF(B54&lt;&gt;"",IFERROR(VLOOKUP(B54,SignOnSheet!$D$5:$K$27,3,FALSE),"NON_LISTED"),"")</f>
        <v/>
      </c>
      <c r="F54" s="18" t="str">
        <f>IF(B54&lt;&gt;"",IFERROR(VLOOKUP(B54,SignOnSheet!$D$5:$K$27,4,FALSE),"NON_LISTED"),"")</f>
        <v/>
      </c>
      <c r="G54" s="18" t="str">
        <f>IF(B54&lt;&gt;"",IFERROR(VLOOKUP(B54,SignOnSheet!$D$5:$K$27,5,FALSE),"NON_LISTED"),"")</f>
        <v/>
      </c>
      <c r="H54" s="18" t="str">
        <f>IF(B54&lt;&gt;"",IFERROR(VLOOKUP(B54,SignOnSheet!$D$5:$K$27,6,FALSE),"NON_LISTED"),"")</f>
        <v/>
      </c>
      <c r="I54" s="27" t="str">
        <f>IF(B54&lt;&gt;"",IFERROR(VLOOKUP(B54,SignOnSheet!$D$5:$K$27,2,FALSE),"NON_LISTED"),"")</f>
        <v/>
      </c>
      <c r="J54" s="18" t="str">
        <f t="shared" si="0"/>
        <v/>
      </c>
      <c r="K54" s="19" t="str">
        <f t="shared" si="1"/>
        <v/>
      </c>
      <c r="L54" s="19" t="str">
        <f t="shared" si="2"/>
        <v/>
      </c>
      <c r="M54" s="18" t="str">
        <f>IF(ISTEXT(C54),SignOnSheet!$U$31+1,IF(C54&lt;&gt;"",IFERROR(IF(L54&gt;0,RANK(L54,IF(L$6:L$56&gt;0,L$6:L$56,),1)-COUNTIF(L$6:L$56,"=0"),IF(L54&lt;&gt;"",SignOnSheet!$U$31+1,0)),0),""))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">
      <c r="A55" s="17">
        <f t="shared" si="3"/>
        <v>50</v>
      </c>
      <c r="B55" s="11"/>
      <c r="C55" s="11"/>
      <c r="D55" s="17" t="str">
        <f>IF(B55&lt;&gt;"",IFERROR(VLOOKUP(B55,SignOnSheet!$D$5:$N$27,7,FALSE),"NON_LISTED"),"")</f>
        <v/>
      </c>
      <c r="E55" s="18" t="str">
        <f>IF(B55&lt;&gt;"",IFERROR(VLOOKUP(B55,SignOnSheet!$D$5:$K$27,3,FALSE),"NON_LISTED"),"")</f>
        <v/>
      </c>
      <c r="F55" s="18" t="str">
        <f>IF(B55&lt;&gt;"",IFERROR(VLOOKUP(B55,SignOnSheet!$D$5:$K$27,4,FALSE),"NON_LISTED"),"")</f>
        <v/>
      </c>
      <c r="G55" s="18" t="str">
        <f>IF(B55&lt;&gt;"",IFERROR(VLOOKUP(B55,SignOnSheet!$D$5:$K$27,5,FALSE),"NON_LISTED"),"")</f>
        <v/>
      </c>
      <c r="H55" s="18" t="str">
        <f>IF(B55&lt;&gt;"",IFERROR(VLOOKUP(B55,SignOnSheet!$D$5:$K$27,6,FALSE),"NON_LISTED"),"")</f>
        <v/>
      </c>
      <c r="I55" s="27" t="str">
        <f>IF(B55&lt;&gt;"",IFERROR(VLOOKUP(B55,SignOnSheet!$D$5:$K$27,2,FALSE),"NON_LISTED"),"")</f>
        <v/>
      </c>
      <c r="J55" s="18" t="str">
        <f t="shared" si="0"/>
        <v/>
      </c>
      <c r="K55" s="19" t="str">
        <f t="shared" si="1"/>
        <v/>
      </c>
      <c r="L55" s="19" t="str">
        <f t="shared" si="2"/>
        <v/>
      </c>
      <c r="M55" s="18" t="str">
        <f>IF(ISTEXT(C55),SignOnSheet!$U$31+1,IF(C55&lt;&gt;"",IFERROR(IF(L55&gt;0,RANK(L55,IF(L$6:L$56&gt;0,L$6:L$56,),1)-COUNTIF(L$6:L$56,"=0"),IF(L55&lt;&gt;"",SignOnSheet!$U$31+1,0)),0),""))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">
      <c r="A56" s="17">
        <f t="shared" si="3"/>
        <v>51</v>
      </c>
      <c r="B56" s="11"/>
      <c r="C56" s="11"/>
      <c r="D56" s="17" t="str">
        <f>IF(B56&lt;&gt;"",IFERROR(VLOOKUP(B56,SignOnSheet!$D$5:$N$27,7,FALSE),"NON_LISTED"),"")</f>
        <v/>
      </c>
      <c r="E56" s="18" t="str">
        <f>IF(B56&lt;&gt;"",IFERROR(VLOOKUP(B56,SignOnSheet!$D$5:$K$27,3,FALSE),"NON_LISTED"),"")</f>
        <v/>
      </c>
      <c r="F56" s="18" t="str">
        <f>IF(B56&lt;&gt;"",IFERROR(VLOOKUP(B56,SignOnSheet!$D$5:$K$27,4,FALSE),"NON_LISTED"),"")</f>
        <v/>
      </c>
      <c r="G56" s="18" t="str">
        <f>IF(B56&lt;&gt;"",IFERROR(VLOOKUP(B56,SignOnSheet!$D$5:$K$27,5,FALSE),"NON_LISTED"),"")</f>
        <v/>
      </c>
      <c r="H56" s="18" t="str">
        <f>IF(B56&lt;&gt;"",IFERROR(VLOOKUP(B56,SignOnSheet!$D$5:$K$27,6,FALSE),"NON_LISTED"),"")</f>
        <v/>
      </c>
      <c r="I56" s="27" t="str">
        <f>IF(B56&lt;&gt;"",IFERROR(VLOOKUP(B56,SignOnSheet!$D$5:$K$27,2,FALSE),"NON_LISTED"),"")</f>
        <v/>
      </c>
      <c r="J56" s="18" t="str">
        <f t="shared" si="0"/>
        <v/>
      </c>
      <c r="K56" s="19" t="str">
        <f t="shared" si="1"/>
        <v/>
      </c>
      <c r="L56" s="19" t="str">
        <f t="shared" si="2"/>
        <v/>
      </c>
      <c r="M56" s="18" t="str">
        <f>IF(ISTEXT(C56),SignOnSheet!$U$31+1,IF(C56&lt;&gt;"",IFERROR(IF(L56&gt;0,RANK(L56,IF(L$6:L$56&gt;0,L$6:L$56,),1)-COUNTIF(L$6:L$56,"=0"),IF(L56&lt;&gt;"",SignOnSheet!$U$31+1,0)),0),""))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conditionalFormatting sqref="B36:B40">
    <cfRule type="duplicateValues" dxfId="15" priority="4"/>
  </conditionalFormatting>
  <conditionalFormatting sqref="B34:B35">
    <cfRule type="duplicateValues" dxfId="14" priority="3"/>
  </conditionalFormatting>
  <conditionalFormatting sqref="B6:B33">
    <cfRule type="duplicateValues" dxfId="13" priority="2"/>
  </conditionalFormatting>
  <conditionalFormatting sqref="C6:C24">
    <cfRule type="duplicateValues" dxfId="12" priority="1"/>
  </conditionalFormatting>
  <pageMargins left="0.70866141732283472" right="0.70866141732283472" top="0.74803149606299213" bottom="0.74803149606299213" header="0.31496062992125984" footer="0.31496062992125984"/>
  <pageSetup scale="6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58"/>
  <sheetViews>
    <sheetView view="pageBreakPreview" topLeftCell="A2" zoomScale="85" zoomScaleSheetLayoutView="85" workbookViewId="0">
      <selection activeCell="B6" sqref="B6:C20"/>
    </sheetView>
  </sheetViews>
  <sheetFormatPr defaultColWidth="8.85546875" defaultRowHeight="12.75" x14ac:dyDescent="0.2"/>
  <cols>
    <col min="3" max="3" width="10.42578125" customWidth="1"/>
    <col min="4" max="4" width="35.85546875" customWidth="1"/>
    <col min="5" max="5" width="10.85546875" customWidth="1"/>
    <col min="6" max="7" width="7.140625" customWidth="1"/>
    <col min="8" max="8" width="6" customWidth="1"/>
    <col min="9" max="9" width="1.28515625" customWidth="1"/>
    <col min="11" max="11" width="6" bestFit="1" customWidth="1"/>
    <col min="12" max="12" width="10" customWidth="1"/>
    <col min="13" max="13" width="11" customWidth="1"/>
    <col min="14" max="14" width="8.140625" hidden="1" customWidth="1"/>
    <col min="15" max="15" width="8" customWidth="1"/>
    <col min="16" max="16" width="8.140625" customWidth="1"/>
    <col min="17" max="17" width="3.85546875" customWidth="1"/>
    <col min="18" max="18" width="8.140625" customWidth="1"/>
    <col min="19" max="20" width="8.42578125" customWidth="1"/>
  </cols>
  <sheetData>
    <row r="1" spans="1:25" s="43" customFormat="1" ht="150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75" x14ac:dyDescent="0.25">
      <c r="B2" s="14" t="s">
        <v>25</v>
      </c>
      <c r="C2" s="13">
        <v>12</v>
      </c>
      <c r="F2" s="91"/>
      <c r="G2" s="91"/>
      <c r="H2" s="91"/>
      <c r="I2" s="91"/>
      <c r="J2" s="91"/>
    </row>
    <row r="3" spans="1:25" x14ac:dyDescent="0.2">
      <c r="B3" s="41" t="s">
        <v>280</v>
      </c>
      <c r="C3" s="83">
        <v>0</v>
      </c>
      <c r="F3" s="91"/>
      <c r="G3" s="91"/>
      <c r="H3" s="91"/>
      <c r="I3" s="91"/>
      <c r="J3" s="18">
        <v>-360</v>
      </c>
    </row>
    <row r="4" spans="1:25" x14ac:dyDescent="0.2">
      <c r="B4" s="41" t="s">
        <v>281</v>
      </c>
      <c r="C4">
        <v>0</v>
      </c>
      <c r="J4" s="18">
        <v>0</v>
      </c>
      <c r="N4" s="134"/>
      <c r="O4" s="134"/>
      <c r="P4" s="134"/>
      <c r="Q4" s="134"/>
      <c r="R4" s="134"/>
      <c r="S4" s="134"/>
      <c r="T4" s="134"/>
    </row>
    <row r="5" spans="1:25" ht="51" x14ac:dyDescent="0.2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">
      <c r="A6" s="17">
        <v>1</v>
      </c>
      <c r="B6" s="11">
        <v>23</v>
      </c>
      <c r="C6" s="11">
        <v>4110</v>
      </c>
      <c r="D6" s="17" t="str">
        <f>IF(B6&lt;&gt;"",IFERROR(VLOOKUP(B6,SignOnSheet!$D$5:$N$27,7,FALSE),"NON_LISTED"),"")</f>
        <v>Garth Loudon-Robbie Edouard-Betsy</v>
      </c>
      <c r="E6" s="18" t="str">
        <f>IF(B6&lt;&gt;"",IFERROR(VLOOKUP(B6,SignOnSheet!$D$5:$K$27,3,FALSE),"NON_LISTED"),"")</f>
        <v>Hobie 16</v>
      </c>
      <c r="F6" s="18">
        <f>IF(B6&lt;&gt;"",IFERROR(VLOOKUP(B6,SignOnSheet!$D$5:$K$27,4,FALSE),"NON_LISTED"),"")</f>
        <v>1.21</v>
      </c>
      <c r="G6" s="18" t="str">
        <f>IF(B6&lt;&gt;"",IFERROR(VLOOKUP(B6,SignOnSheet!$D$5:$K$27,5,FALSE),"NON_LISTED"),"")</f>
        <v>B</v>
      </c>
      <c r="H6" s="18">
        <f>IF(B6&lt;&gt;"",IFERROR(VLOOKUP(B6,SignOnSheet!$D$5:$K$27,6,FALSE),"NON_LISTED"),"")</f>
        <v>3</v>
      </c>
      <c r="I6" s="39">
        <f>IF(B6&lt;&gt;"",IFERROR(VLOOKUP(B6,SignOnSheet!$D$5:$K$27,2,FALSE),"NON_LISTED"),"")</f>
        <v>0</v>
      </c>
      <c r="J6" s="18">
        <f t="shared" ref="J6:J56" si="0">IFERROR(IF(LEFT(C6,1)&lt;&gt;"D",IFERROR(RIGHT(C6,2)+LEFT(RIGHT(C6,4),2)*60+(C6-RIGHT(C6,4))/10000*3600-IF(G6="B",$J$4,$J$3),""),"" ),"")</f>
        <v>2470</v>
      </c>
      <c r="K6" s="19">
        <f t="shared" ref="K6:K56" si="1">IF(C6&lt;&gt;"",IFERROR(IF(C6&gt;0,RANK(J6,IF(J$6:J$56&gt;0,J$6:J$56,),1)-COUNTIF(J$6:J$56,"=0"),IF(C6="",COUNT(J$6:J$56)+1,0)),0),"")</f>
        <v>1</v>
      </c>
      <c r="L6" s="19">
        <f t="shared" ref="L6:L56" si="2">IFERROR(IF(J6&lt;&gt;"",J6/F6,"")/H6,"")</f>
        <v>680.4407713498623</v>
      </c>
      <c r="M6" s="18">
        <f>IF(ISTEXT(C6),SignOnSheet!$U$31+1,IF(C6&lt;&gt;"",IFERROR(IF(L6&gt;0,RANK(L6,IF(L$6:L$56&gt;0,L$6:L$56,),1)-COUNTIF(L$6:L$56,"=0"),IF(L6&lt;&gt;"",SignOnSheet!$U$31+1,0)),0),""))</f>
        <v>1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">
      <c r="A7" s="17">
        <v>2</v>
      </c>
      <c r="B7" s="11">
        <v>114146</v>
      </c>
      <c r="C7" s="11">
        <v>4121</v>
      </c>
      <c r="D7" s="17" t="str">
        <f>IF(B7&lt;&gt;"",IFERROR(VLOOKUP(B7,SignOnSheet!$D$5:$N$27,7,FALSE),"NON_LISTED"),"")</f>
        <v>Andrew Boyd-Kim Troll</v>
      </c>
      <c r="E7" s="18" t="str">
        <f>IF(B7&lt;&gt;"",IFERROR(VLOOKUP(B7,SignOnSheet!$D$5:$K$27,3,FALSE),"NON_LISTED"),"")</f>
        <v>Hobie 16</v>
      </c>
      <c r="F7" s="18">
        <f>IF(B7&lt;&gt;"",IFERROR(VLOOKUP(B7,SignOnSheet!$D$5:$K$27,4,FALSE),"NON_LISTED"),"")</f>
        <v>1.21</v>
      </c>
      <c r="G7" s="18" t="str">
        <f>IF(B7&lt;&gt;"",IFERROR(VLOOKUP(B7,SignOnSheet!$D$5:$K$27,5,FALSE),"NON_LISTED"),"")</f>
        <v>B</v>
      </c>
      <c r="H7" s="18">
        <f>IF(B7&lt;&gt;"",IFERROR(VLOOKUP(B7,SignOnSheet!$D$5:$K$27,6,FALSE),"NON_LISTED"),"")</f>
        <v>3</v>
      </c>
      <c r="I7" s="39">
        <f>IF(B7&lt;&gt;"",IFERROR(VLOOKUP(B7,SignOnSheet!$D$5:$K$27,2,FALSE),"NON_LISTED"),"")</f>
        <v>0</v>
      </c>
      <c r="J7" s="18">
        <f t="shared" si="0"/>
        <v>2481</v>
      </c>
      <c r="K7" s="19">
        <f t="shared" si="1"/>
        <v>2</v>
      </c>
      <c r="L7" s="19">
        <f t="shared" si="2"/>
        <v>683.47107438016531</v>
      </c>
      <c r="M7" s="18">
        <f>IF(ISTEXT(C7),SignOnSheet!$U$31+1,IF(C7&lt;&gt;"",IFERROR(IF(L7&gt;0,RANK(L7,IF(L$6:L$56&gt;0,L$6:L$56,),1)-COUNTIF(L$6:L$56,"=0"),IF(L7&lt;&gt;"",SignOnSheet!$U$31+1,0)),0),""))</f>
        <v>2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">
      <c r="A8" s="17">
        <f t="shared" ref="A8:A56" si="3">A7+1</f>
        <v>3</v>
      </c>
      <c r="B8" s="11">
        <v>115080</v>
      </c>
      <c r="C8" s="11">
        <v>4235</v>
      </c>
      <c r="D8" s="17" t="str">
        <f>IF(B8&lt;&gt;"",IFERROR(VLOOKUP(B8,SignOnSheet!$D$5:$N$27,7,FALSE),"NON_LISTED"),"")</f>
        <v>Clementine James-Laura Kelly</v>
      </c>
      <c r="E8" s="18" t="str">
        <f>IF(B8&lt;&gt;"",IFERROR(VLOOKUP(B8,SignOnSheet!$D$5:$K$27,3,FALSE),"NON_LISTED"),"")</f>
        <v>Hobie 16</v>
      </c>
      <c r="F8" s="18">
        <f>IF(B8&lt;&gt;"",IFERROR(VLOOKUP(B8,SignOnSheet!$D$5:$K$27,4,FALSE),"NON_LISTED"),"")</f>
        <v>1.21</v>
      </c>
      <c r="G8" s="18" t="str">
        <f>IF(B8&lt;&gt;"",IFERROR(VLOOKUP(B8,SignOnSheet!$D$5:$K$27,5,FALSE),"NON_LISTED"),"")</f>
        <v>B</v>
      </c>
      <c r="H8" s="18">
        <f>IF(B8&lt;&gt;"",IFERROR(VLOOKUP(B8,SignOnSheet!$D$5:$K$27,6,FALSE),"NON_LISTED"),"")</f>
        <v>3</v>
      </c>
      <c r="I8" s="39">
        <f>IF(B8&lt;&gt;"",IFERROR(VLOOKUP(B8,SignOnSheet!$D$5:$K$27,2,FALSE),"NON_LISTED"),"")</f>
        <v>0</v>
      </c>
      <c r="J8" s="18">
        <f t="shared" si="0"/>
        <v>2555</v>
      </c>
      <c r="K8" s="19">
        <f t="shared" si="1"/>
        <v>3</v>
      </c>
      <c r="L8" s="19">
        <f t="shared" si="2"/>
        <v>703.85674931129472</v>
      </c>
      <c r="M8" s="18">
        <f>IF(ISTEXT(C8),SignOnSheet!$U$31+1,IF(C8&lt;&gt;"",IFERROR(IF(L8&gt;0,RANK(L8,IF(L$6:L$56&gt;0,L$6:L$56,),1)-COUNTIF(L$6:L$56,"=0"),IF(L8&lt;&gt;"",SignOnSheet!$U$31+1,0)),0),""))</f>
        <v>3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">
      <c r="A9" s="17">
        <f t="shared" si="3"/>
        <v>4</v>
      </c>
      <c r="B9" s="11">
        <v>113744</v>
      </c>
      <c r="C9" s="11">
        <v>4304</v>
      </c>
      <c r="D9" s="17" t="str">
        <f>IF(B9&lt;&gt;"",IFERROR(VLOOKUP(B9,SignOnSheet!$D$5:$N$27,7,FALSE),"NON_LISTED"),"")</f>
        <v>Grahame Southwick-Sharon Rayner</v>
      </c>
      <c r="E9" s="18" t="str">
        <f>IF(B9&lt;&gt;"",IFERROR(VLOOKUP(B9,SignOnSheet!$D$5:$K$27,3,FALSE),"NON_LISTED"),"")</f>
        <v>Hobie 16</v>
      </c>
      <c r="F9" s="18">
        <f>IF(B9&lt;&gt;"",IFERROR(VLOOKUP(B9,SignOnSheet!$D$5:$K$27,4,FALSE),"NON_LISTED"),"")</f>
        <v>1.21</v>
      </c>
      <c r="G9" s="18" t="str">
        <f>IF(B9&lt;&gt;"",IFERROR(VLOOKUP(B9,SignOnSheet!$D$5:$K$27,5,FALSE),"NON_LISTED"),"")</f>
        <v>B</v>
      </c>
      <c r="H9" s="18">
        <f>IF(B9&lt;&gt;"",IFERROR(VLOOKUP(B9,SignOnSheet!$D$5:$K$27,6,FALSE),"NON_LISTED"),"")</f>
        <v>3</v>
      </c>
      <c r="I9" s="39">
        <f>IF(B9&lt;&gt;"",IFERROR(VLOOKUP(B9,SignOnSheet!$D$5:$K$27,2,FALSE),"NON_LISTED"),"")</f>
        <v>0</v>
      </c>
      <c r="J9" s="18">
        <f t="shared" si="0"/>
        <v>2584</v>
      </c>
      <c r="K9" s="19">
        <f t="shared" si="1"/>
        <v>4</v>
      </c>
      <c r="L9" s="19">
        <f t="shared" si="2"/>
        <v>711.84573002754826</v>
      </c>
      <c r="M9" s="18">
        <f>IF(ISTEXT(C9),SignOnSheet!$U$31+1,IF(C9&lt;&gt;"",IFERROR(IF(L9&gt;0,RANK(L9,IF(L$6:L$56&gt;0,L$6:L$56,),1)-COUNTIF(L$6:L$56,"=0"),IF(L9&lt;&gt;"",SignOnSheet!$U$31+1,0)),0),""))</f>
        <v>4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">
      <c r="A10" s="17">
        <f t="shared" si="3"/>
        <v>5</v>
      </c>
      <c r="B10" s="11">
        <v>115106</v>
      </c>
      <c r="C10" s="11">
        <v>4321</v>
      </c>
      <c r="D10" s="17" t="str">
        <f>IF(B10&lt;&gt;"",IFERROR(VLOOKUP(B10,SignOnSheet!$D$5:$N$27,7,FALSE),"NON_LISTED"),"")</f>
        <v>Robert Fine-Stephanie Goodyer</v>
      </c>
      <c r="E10" s="18" t="str">
        <f>IF(B10&lt;&gt;"",IFERROR(VLOOKUP(B10,SignOnSheet!$D$5:$K$27,3,FALSE),"NON_LISTED"),"")</f>
        <v>Hobie 16</v>
      </c>
      <c r="F10" s="18">
        <f>IF(B10&lt;&gt;"",IFERROR(VLOOKUP(B10,SignOnSheet!$D$5:$K$27,4,FALSE),"NON_LISTED"),"")</f>
        <v>1.21</v>
      </c>
      <c r="G10" s="18" t="str">
        <f>IF(B10&lt;&gt;"",IFERROR(VLOOKUP(B10,SignOnSheet!$D$5:$K$27,5,FALSE),"NON_LISTED"),"")</f>
        <v>B</v>
      </c>
      <c r="H10" s="18">
        <f>IF(B10&lt;&gt;"",IFERROR(VLOOKUP(B10,SignOnSheet!$D$5:$K$27,6,FALSE),"NON_LISTED"),"")</f>
        <v>3</v>
      </c>
      <c r="I10" s="39">
        <f>IF(B10&lt;&gt;"",IFERROR(VLOOKUP(B10,SignOnSheet!$D$5:$K$27,2,FALSE),"NON_LISTED"),"")</f>
        <v>0</v>
      </c>
      <c r="J10" s="18">
        <f t="shared" si="0"/>
        <v>2601</v>
      </c>
      <c r="K10" s="19">
        <f t="shared" si="1"/>
        <v>5</v>
      </c>
      <c r="L10" s="19">
        <f t="shared" si="2"/>
        <v>716.52892561983469</v>
      </c>
      <c r="M10" s="18">
        <f>IF(ISTEXT(C10),SignOnSheet!$U$31+1,IF(C10&lt;&gt;"",IFERROR(IF(L10&gt;0,RANK(L10,IF(L$6:L$56&gt;0,L$6:L$56,),1)-COUNTIF(L$6:L$56,"=0"),IF(L10&lt;&gt;"",SignOnSheet!$U$31+1,0)),0),""))</f>
        <v>5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">
      <c r="A11" s="17">
        <f t="shared" si="3"/>
        <v>6</v>
      </c>
      <c r="B11" s="11">
        <v>91082</v>
      </c>
      <c r="C11" s="11">
        <v>4411</v>
      </c>
      <c r="D11" s="17" t="str">
        <f>IF(B11&lt;&gt;"",IFERROR(VLOOKUP(B11,SignOnSheet!$D$5:$N$27,7,FALSE),"NON_LISTED"),"")</f>
        <v>David Scott-Suzanne Morton</v>
      </c>
      <c r="E11" s="18" t="str">
        <f>IF(B11&lt;&gt;"",IFERROR(VLOOKUP(B11,SignOnSheet!$D$5:$K$27,3,FALSE),"NON_LISTED"),"")</f>
        <v>Hobie 16</v>
      </c>
      <c r="F11" s="18">
        <f>IF(B11&lt;&gt;"",IFERROR(VLOOKUP(B11,SignOnSheet!$D$5:$K$27,4,FALSE),"NON_LISTED"),"")</f>
        <v>1.21</v>
      </c>
      <c r="G11" s="18" t="str">
        <f>IF(B11&lt;&gt;"",IFERROR(VLOOKUP(B11,SignOnSheet!$D$5:$K$27,5,FALSE),"NON_LISTED"),"")</f>
        <v>B</v>
      </c>
      <c r="H11" s="18">
        <f>IF(B11&lt;&gt;"",IFERROR(VLOOKUP(B11,SignOnSheet!$D$5:$K$27,6,FALSE),"NON_LISTED"),"")</f>
        <v>3</v>
      </c>
      <c r="I11" s="39">
        <f>IF(B11&lt;&gt;"",IFERROR(VLOOKUP(B11,SignOnSheet!$D$5:$K$27,2,FALSE),"NON_LISTED"),"")</f>
        <v>0</v>
      </c>
      <c r="J11" s="18">
        <f t="shared" si="0"/>
        <v>2651</v>
      </c>
      <c r="K11" s="19">
        <f t="shared" si="1"/>
        <v>6</v>
      </c>
      <c r="L11" s="19">
        <f t="shared" si="2"/>
        <v>730.30303030303037</v>
      </c>
      <c r="M11" s="18">
        <f>IF(ISTEXT(C11),SignOnSheet!$U$31+1,IF(C11&lt;&gt;"",IFERROR(IF(L11&gt;0,RANK(L11,IF(L$6:L$56&gt;0,L$6:L$56,),1)-COUNTIF(L$6:L$56,"=0"),IF(L11&lt;&gt;"",SignOnSheet!$U$31+1,0)),0),""))</f>
        <v>6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">
      <c r="A12" s="17">
        <f t="shared" si="3"/>
        <v>7</v>
      </c>
      <c r="B12" s="11">
        <v>115081</v>
      </c>
      <c r="C12" s="11">
        <v>4436</v>
      </c>
      <c r="D12" s="17" t="str">
        <f>IF(B12&lt;&gt;"",IFERROR(VLOOKUP(B12,SignOnSheet!$D$5:$N$27,7,FALSE),"NON_LISTED"),"")</f>
        <v>Joe Bilstein-Chiara Cei</v>
      </c>
      <c r="E12" s="18" t="str">
        <f>IF(B12&lt;&gt;"",IFERROR(VLOOKUP(B12,SignOnSheet!$D$5:$K$27,3,FALSE),"NON_LISTED"),"")</f>
        <v>Hobie 16</v>
      </c>
      <c r="F12" s="18">
        <f>IF(B12&lt;&gt;"",IFERROR(VLOOKUP(B12,SignOnSheet!$D$5:$K$27,4,FALSE),"NON_LISTED"),"")</f>
        <v>1.21</v>
      </c>
      <c r="G12" s="18" t="str">
        <f>IF(B12&lt;&gt;"",IFERROR(VLOOKUP(B12,SignOnSheet!$D$5:$K$27,5,FALSE),"NON_LISTED"),"")</f>
        <v>B</v>
      </c>
      <c r="H12" s="18">
        <f>IF(B12&lt;&gt;"",IFERROR(VLOOKUP(B12,SignOnSheet!$D$5:$K$27,6,FALSE),"NON_LISTED"),"")</f>
        <v>3</v>
      </c>
      <c r="I12" s="39">
        <f>IF(B12&lt;&gt;"",IFERROR(VLOOKUP(B12,SignOnSheet!$D$5:$K$27,2,FALSE),"NON_LISTED"),"")</f>
        <v>0</v>
      </c>
      <c r="J12" s="18">
        <f t="shared" si="0"/>
        <v>2676</v>
      </c>
      <c r="K12" s="19">
        <f t="shared" si="1"/>
        <v>7</v>
      </c>
      <c r="L12" s="19">
        <f t="shared" si="2"/>
        <v>737.19008264462809</v>
      </c>
      <c r="M12" s="18">
        <f>IF(ISTEXT(C12),SignOnSheet!$U$31+1,IF(C12&lt;&gt;"",IFERROR(IF(L12&gt;0,RANK(L12,IF(L$6:L$56&gt;0,L$6:L$56,),1)-COUNTIF(L$6:L$56,"=0"),IF(L12&lt;&gt;"",SignOnSheet!$U$31+1,0)),0),""))</f>
        <v>7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">
      <c r="A13" s="17">
        <f t="shared" si="3"/>
        <v>8</v>
      </c>
      <c r="B13" s="11">
        <v>91071</v>
      </c>
      <c r="C13" s="11">
        <v>4456</v>
      </c>
      <c r="D13" s="17" t="str">
        <f>IF(B13&lt;&gt;"",IFERROR(VLOOKUP(B13,SignOnSheet!$D$5:$N$27,7,FALSE),"NON_LISTED"),"")</f>
        <v>Johannes Tallen-Angela Stenger</v>
      </c>
      <c r="E13" s="18" t="str">
        <f>IF(B13&lt;&gt;"",IFERROR(VLOOKUP(B13,SignOnSheet!$D$5:$K$27,3,FALSE),"NON_LISTED"),"")</f>
        <v>Hobie 16</v>
      </c>
      <c r="F13" s="18">
        <f>IF(B13&lt;&gt;"",IFERROR(VLOOKUP(B13,SignOnSheet!$D$5:$K$27,4,FALSE),"NON_LISTED"),"")</f>
        <v>1.21</v>
      </c>
      <c r="G13" s="18" t="str">
        <f>IF(B13&lt;&gt;"",IFERROR(VLOOKUP(B13,SignOnSheet!$D$5:$K$27,5,FALSE),"NON_LISTED"),"")</f>
        <v>B</v>
      </c>
      <c r="H13" s="18">
        <f>IF(B13&lt;&gt;"",IFERROR(VLOOKUP(B13,SignOnSheet!$D$5:$K$27,6,FALSE),"NON_LISTED"),"")</f>
        <v>3</v>
      </c>
      <c r="I13" s="39">
        <f>IF(B13&lt;&gt;"",IFERROR(VLOOKUP(B13,SignOnSheet!$D$5:$K$27,2,FALSE),"NON_LISTED"),"")</f>
        <v>0</v>
      </c>
      <c r="J13" s="18">
        <f t="shared" si="0"/>
        <v>2696</v>
      </c>
      <c r="K13" s="19">
        <f t="shared" si="1"/>
        <v>8</v>
      </c>
      <c r="L13" s="19">
        <f t="shared" si="2"/>
        <v>742.69972451790636</v>
      </c>
      <c r="M13" s="18">
        <f>IF(ISTEXT(C13),SignOnSheet!$U$31+1,IF(C13&lt;&gt;"",IFERROR(IF(L13&gt;0,RANK(L13,IF(L$6:L$56&gt;0,L$6:L$56,),1)-COUNTIF(L$6:L$56,"=0"),IF(L13&lt;&gt;"",SignOnSheet!$U$31+1,0)),0),""))</f>
        <v>8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">
      <c r="A14" s="17">
        <f t="shared" si="3"/>
        <v>9</v>
      </c>
      <c r="B14" s="11">
        <v>112647</v>
      </c>
      <c r="C14" s="11">
        <v>4511</v>
      </c>
      <c r="D14" s="17" t="str">
        <f>IF(B14&lt;&gt;"",IFERROR(VLOOKUP(B14,SignOnSheet!$D$5:$N$27,7,FALSE),"NON_LISTED"),"")</f>
        <v>John van der Vyver-Sam van der Vyver</v>
      </c>
      <c r="E14" s="18" t="str">
        <f>IF(B14&lt;&gt;"",IFERROR(VLOOKUP(B14,SignOnSheet!$D$5:$K$27,3,FALSE),"NON_LISTED"),"")</f>
        <v>Hobie 16</v>
      </c>
      <c r="F14" s="18">
        <f>IF(B14&lt;&gt;"",IFERROR(VLOOKUP(B14,SignOnSheet!$D$5:$K$27,4,FALSE),"NON_LISTED"),"")</f>
        <v>1.21</v>
      </c>
      <c r="G14" s="18" t="str">
        <f>IF(B14&lt;&gt;"",IFERROR(VLOOKUP(B14,SignOnSheet!$D$5:$K$27,5,FALSE),"NON_LISTED"),"")</f>
        <v>B</v>
      </c>
      <c r="H14" s="18">
        <f>IF(B14&lt;&gt;"",IFERROR(VLOOKUP(B14,SignOnSheet!$D$5:$K$27,6,FALSE),"NON_LISTED"),"")</f>
        <v>3</v>
      </c>
      <c r="I14" s="39">
        <f>IF(B14&lt;&gt;"",IFERROR(VLOOKUP(B14,SignOnSheet!$D$5:$K$27,2,FALSE),"NON_LISTED"),"")</f>
        <v>0</v>
      </c>
      <c r="J14" s="18">
        <f t="shared" si="0"/>
        <v>2711</v>
      </c>
      <c r="K14" s="19">
        <f t="shared" si="1"/>
        <v>9</v>
      </c>
      <c r="L14" s="19">
        <f t="shared" si="2"/>
        <v>746.83195592286495</v>
      </c>
      <c r="M14" s="18">
        <f>IF(ISTEXT(C14),SignOnSheet!$U$31+1,IF(C14&lt;&gt;"",IFERROR(IF(L14&gt;0,RANK(L14,IF(L$6:L$56&gt;0,L$6:L$56,),1)-COUNTIF(L$6:L$56,"=0"),IF(L14&lt;&gt;"",SignOnSheet!$U$31+1,0)),0),""))</f>
        <v>9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">
      <c r="A15" s="17">
        <f t="shared" si="3"/>
        <v>10</v>
      </c>
      <c r="B15" s="11">
        <v>113344</v>
      </c>
      <c r="C15" s="11">
        <v>4515</v>
      </c>
      <c r="D15" s="17" t="str">
        <f>IF(B15&lt;&gt;"",IFERROR(VLOOKUP(B15,SignOnSheet!$D$5:$N$27,7,FALSE),"NON_LISTED"),"")</f>
        <v>Cyrille Girardin-Rob Pettit</v>
      </c>
      <c r="E15" s="18" t="str">
        <f>IF(B15&lt;&gt;"",IFERROR(VLOOKUP(B15,SignOnSheet!$D$5:$K$27,3,FALSE),"NON_LISTED"),"")</f>
        <v>Hobie 16</v>
      </c>
      <c r="F15" s="18">
        <f>IF(B15&lt;&gt;"",IFERROR(VLOOKUP(B15,SignOnSheet!$D$5:$K$27,4,FALSE),"NON_LISTED"),"")</f>
        <v>1.21</v>
      </c>
      <c r="G15" s="18" t="str">
        <f>IF(B15&lt;&gt;"",IFERROR(VLOOKUP(B15,SignOnSheet!$D$5:$K$27,5,FALSE),"NON_LISTED"),"")</f>
        <v>B</v>
      </c>
      <c r="H15" s="18">
        <f>IF(B15&lt;&gt;"",IFERROR(VLOOKUP(B15,SignOnSheet!$D$5:$K$27,6,FALSE),"NON_LISTED"),"")</f>
        <v>3</v>
      </c>
      <c r="I15" s="39">
        <f>IF(B15&lt;&gt;"",IFERROR(VLOOKUP(B15,SignOnSheet!$D$5:$K$27,2,FALSE),"NON_LISTED"),"")</f>
        <v>0</v>
      </c>
      <c r="J15" s="18">
        <f t="shared" si="0"/>
        <v>2715</v>
      </c>
      <c r="K15" s="19">
        <f t="shared" si="1"/>
        <v>10</v>
      </c>
      <c r="L15" s="19">
        <f t="shared" si="2"/>
        <v>747.93388429752065</v>
      </c>
      <c r="M15" s="18">
        <f>IF(ISTEXT(C15),SignOnSheet!$U$31+1,IF(C15&lt;&gt;"",IFERROR(IF(L15&gt;0,RANK(L15,IF(L$6:L$56&gt;0,L$6:L$56,),1)-COUNTIF(L$6:L$56,"=0"),IF(L15&lt;&gt;"",SignOnSheet!$U$31+1,0)),0),""))</f>
        <v>10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">
      <c r="A16" s="17">
        <f t="shared" si="3"/>
        <v>11</v>
      </c>
      <c r="B16" s="11">
        <v>108961</v>
      </c>
      <c r="C16" s="11">
        <v>4627</v>
      </c>
      <c r="D16" s="17" t="str">
        <f>IF(B16&lt;&gt;"",IFERROR(VLOOKUP(B16,SignOnSheet!$D$5:$N$27,7,FALSE),"NON_LISTED"),"")</f>
        <v>Sarah Scott-Justin Hoon</v>
      </c>
      <c r="E16" s="18" t="str">
        <f>IF(B16&lt;&gt;"",IFERROR(VLOOKUP(B16,SignOnSheet!$D$5:$K$27,3,FALSE),"NON_LISTED"),"")</f>
        <v>Hobie 16</v>
      </c>
      <c r="F16" s="18">
        <f>IF(B16&lt;&gt;"",IFERROR(VLOOKUP(B16,SignOnSheet!$D$5:$K$27,4,FALSE),"NON_LISTED"),"")</f>
        <v>1.21</v>
      </c>
      <c r="G16" s="18" t="str">
        <f>IF(B16&lt;&gt;"",IFERROR(VLOOKUP(B16,SignOnSheet!$D$5:$K$27,5,FALSE),"NON_LISTED"),"")</f>
        <v>B</v>
      </c>
      <c r="H16" s="18">
        <f>IF(B16&lt;&gt;"",IFERROR(VLOOKUP(B16,SignOnSheet!$D$5:$K$27,6,FALSE),"NON_LISTED"),"")</f>
        <v>3</v>
      </c>
      <c r="I16" s="39">
        <f>IF(B16&lt;&gt;"",IFERROR(VLOOKUP(B16,SignOnSheet!$D$5:$K$27,2,FALSE),"NON_LISTED"),"")</f>
        <v>0</v>
      </c>
      <c r="J16" s="18">
        <f t="shared" si="0"/>
        <v>2787</v>
      </c>
      <c r="K16" s="19">
        <f t="shared" si="1"/>
        <v>11</v>
      </c>
      <c r="L16" s="19">
        <f t="shared" si="2"/>
        <v>767.76859504132233</v>
      </c>
      <c r="M16" s="18">
        <f>IF(ISTEXT(C16),SignOnSheet!$U$31+1,IF(C16&lt;&gt;"",IFERROR(IF(L16&gt;0,RANK(L16,IF(L$6:L$56&gt;0,L$6:L$56,),1)-COUNTIF(L$6:L$56,"=0"),IF(L16&lt;&gt;"",SignOnSheet!$U$31+1,0)),0),""))</f>
        <v>11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">
      <c r="A17" s="17">
        <f t="shared" si="3"/>
        <v>12</v>
      </c>
      <c r="B17" s="11">
        <v>112555</v>
      </c>
      <c r="C17" s="11">
        <v>4643</v>
      </c>
      <c r="D17" s="17" t="str">
        <f>IF(B17&lt;&gt;"",IFERROR(VLOOKUP(B17,SignOnSheet!$D$5:$N$27,7,FALSE),"NON_LISTED"),"")</f>
        <v>Kees De Graaf-Anna Chandler</v>
      </c>
      <c r="E17" s="18" t="str">
        <f>IF(B17&lt;&gt;"",IFERROR(VLOOKUP(B17,SignOnSheet!$D$5:$K$27,3,FALSE),"NON_LISTED"),"")</f>
        <v>Hobie 16</v>
      </c>
      <c r="F17" s="18">
        <f>IF(B17&lt;&gt;"",IFERROR(VLOOKUP(B17,SignOnSheet!$D$5:$K$27,4,FALSE),"NON_LISTED"),"")</f>
        <v>1.21</v>
      </c>
      <c r="G17" s="18" t="str">
        <f>IF(B17&lt;&gt;"",IFERROR(VLOOKUP(B17,SignOnSheet!$D$5:$K$27,5,FALSE),"NON_LISTED"),"")</f>
        <v>B</v>
      </c>
      <c r="H17" s="18">
        <f>IF(B17&lt;&gt;"",IFERROR(VLOOKUP(B17,SignOnSheet!$D$5:$K$27,6,FALSE),"NON_LISTED"),"")</f>
        <v>3</v>
      </c>
      <c r="I17" s="39">
        <f>IF(B17&lt;&gt;"",IFERROR(VLOOKUP(B17,SignOnSheet!$D$5:$K$27,2,FALSE),"NON_LISTED"),"")</f>
        <v>0</v>
      </c>
      <c r="J17" s="18">
        <f t="shared" si="0"/>
        <v>2803</v>
      </c>
      <c r="K17" s="19">
        <f t="shared" si="1"/>
        <v>12</v>
      </c>
      <c r="L17" s="19">
        <f t="shared" si="2"/>
        <v>772.1763085399449</v>
      </c>
      <c r="M17" s="18">
        <f>IF(ISTEXT(C17),SignOnSheet!$U$31+1,IF(C17&lt;&gt;"",IFERROR(IF(L17&gt;0,RANK(L17,IF(L$6:L$56&gt;0,L$6:L$56,),1)-COUNTIF(L$6:L$56,"=0"),IF(L17&lt;&gt;"",SignOnSheet!$U$31+1,0)),0),""))</f>
        <v>12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">
      <c r="A18" s="17">
        <f t="shared" si="3"/>
        <v>13</v>
      </c>
      <c r="B18" s="35">
        <v>112480</v>
      </c>
      <c r="C18" s="35">
        <v>4738</v>
      </c>
      <c r="D18" s="17" t="str">
        <f>IF(B18&lt;&gt;"",IFERROR(VLOOKUP(B18,SignOnSheet!$D$5:$N$27,7,FALSE),"NON_LISTED"),"")</f>
        <v>Craig Wood-Carrie Wood</v>
      </c>
      <c r="E18" s="18" t="str">
        <f>IF(B18&lt;&gt;"",IFERROR(VLOOKUP(B18,SignOnSheet!$D$5:$K$27,3,FALSE),"NON_LISTED"),"")</f>
        <v>Hobie 16</v>
      </c>
      <c r="F18" s="18">
        <f>IF(B18&lt;&gt;"",IFERROR(VLOOKUP(B18,SignOnSheet!$D$5:$K$27,4,FALSE),"NON_LISTED"),"")</f>
        <v>1.21</v>
      </c>
      <c r="G18" s="18" t="str">
        <f>IF(B18&lt;&gt;"",IFERROR(VLOOKUP(B18,SignOnSheet!$D$5:$K$27,5,FALSE),"NON_LISTED"),"")</f>
        <v>B</v>
      </c>
      <c r="H18" s="18">
        <f>IF(B18&lt;&gt;"",IFERROR(VLOOKUP(B18,SignOnSheet!$D$5:$K$27,6,FALSE),"NON_LISTED"),"")</f>
        <v>3</v>
      </c>
      <c r="I18" s="39">
        <f>IF(B18&lt;&gt;"",IFERROR(VLOOKUP(B18,SignOnSheet!$D$5:$K$27,2,FALSE),"NON_LISTED"),"")</f>
        <v>0</v>
      </c>
      <c r="J18" s="18">
        <f t="shared" si="0"/>
        <v>2858</v>
      </c>
      <c r="K18" s="19">
        <f t="shared" si="1"/>
        <v>13</v>
      </c>
      <c r="L18" s="19">
        <f t="shared" si="2"/>
        <v>787.32782369146014</v>
      </c>
      <c r="M18" s="18">
        <f>IF(ISTEXT(C18),SignOnSheet!$U$31+1,IF(C18&lt;&gt;"",IFERROR(IF(L18&gt;0,RANK(L18,IF(L$6:L$56&gt;0,L$6:L$56,),1)-COUNTIF(L$6:L$56,"=0"),IF(L18&lt;&gt;"",SignOnSheet!$U$31+1,0)),0),""))</f>
        <v>13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">
      <c r="A19" s="17">
        <f t="shared" si="3"/>
        <v>14</v>
      </c>
      <c r="B19" s="11">
        <v>112607</v>
      </c>
      <c r="C19" s="11">
        <v>4900</v>
      </c>
      <c r="D19" s="17" t="str">
        <f>IF(B19&lt;&gt;"",IFERROR(VLOOKUP(B19,SignOnSheet!$D$5:$N$27,7,FALSE),"NON_LISTED"),"")</f>
        <v>Nassor Alamki-Machano Mussa</v>
      </c>
      <c r="E19" s="18" t="str">
        <f>IF(B19&lt;&gt;"",IFERROR(VLOOKUP(B19,SignOnSheet!$D$5:$K$27,3,FALSE),"NON_LISTED"),"")</f>
        <v>Hobie 16</v>
      </c>
      <c r="F19" s="18">
        <f>IF(B19&lt;&gt;"",IFERROR(VLOOKUP(B19,SignOnSheet!$D$5:$K$27,4,FALSE),"NON_LISTED"),"")</f>
        <v>1.21</v>
      </c>
      <c r="G19" s="18" t="str">
        <f>IF(B19&lt;&gt;"",IFERROR(VLOOKUP(B19,SignOnSheet!$D$5:$K$27,5,FALSE),"NON_LISTED"),"")</f>
        <v>B</v>
      </c>
      <c r="H19" s="18">
        <f>IF(B19&lt;&gt;"",IFERROR(VLOOKUP(B19,SignOnSheet!$D$5:$K$27,6,FALSE),"NON_LISTED"),"")</f>
        <v>3</v>
      </c>
      <c r="I19" s="39">
        <f>IF(B19&lt;&gt;"",IFERROR(VLOOKUP(B19,SignOnSheet!$D$5:$K$27,2,FALSE),"NON_LISTED"),"")</f>
        <v>0</v>
      </c>
      <c r="J19" s="18">
        <f t="shared" si="0"/>
        <v>2940</v>
      </c>
      <c r="K19" s="19">
        <f t="shared" si="1"/>
        <v>14</v>
      </c>
      <c r="L19" s="19">
        <f t="shared" si="2"/>
        <v>809.91735537190095</v>
      </c>
      <c r="M19" s="18">
        <f>IF(ISTEXT(C19),SignOnSheet!$U$31+1,IF(C19&lt;&gt;"",IFERROR(IF(L19&gt;0,RANK(L19,IF(L$6:L$56&gt;0,L$6:L$56,),1)-COUNTIF(L$6:L$56,"=0"),IF(L19&lt;&gt;"",SignOnSheet!$U$31+1,0)),0),""))</f>
        <v>14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">
      <c r="A20" s="17">
        <f t="shared" si="3"/>
        <v>15</v>
      </c>
      <c r="B20" s="11">
        <v>91070</v>
      </c>
      <c r="C20" s="11">
        <v>5302</v>
      </c>
      <c r="D20" s="17" t="str">
        <f>IF(B20&lt;&gt;"",IFERROR(VLOOKUP(B20,SignOnSheet!$D$5:$N$27,7,FALSE),"NON_LISTED"),"")</f>
        <v>Michael Winklmaier-Tanguy Garot</v>
      </c>
      <c r="E20" s="18" t="str">
        <f>IF(B20&lt;&gt;"",IFERROR(VLOOKUP(B20,SignOnSheet!$D$5:$K$27,3,FALSE),"NON_LISTED"),"")</f>
        <v>Hobie 16</v>
      </c>
      <c r="F20" s="18">
        <f>IF(B20&lt;&gt;"",IFERROR(VLOOKUP(B20,SignOnSheet!$D$5:$K$27,4,FALSE),"NON_LISTED"),"")</f>
        <v>1.21</v>
      </c>
      <c r="G20" s="18" t="str">
        <f>IF(B20&lt;&gt;"",IFERROR(VLOOKUP(B20,SignOnSheet!$D$5:$K$27,5,FALSE),"NON_LISTED"),"")</f>
        <v>B</v>
      </c>
      <c r="H20" s="18">
        <f>IF(B20&lt;&gt;"",IFERROR(VLOOKUP(B20,SignOnSheet!$D$5:$K$27,6,FALSE),"NON_LISTED"),"")</f>
        <v>3</v>
      </c>
      <c r="I20" s="39">
        <f>IF(B20&lt;&gt;"",IFERROR(VLOOKUP(B20,SignOnSheet!$D$5:$K$27,2,FALSE),"NON_LISTED"),"")</f>
        <v>0</v>
      </c>
      <c r="J20" s="18">
        <f t="shared" si="0"/>
        <v>3182</v>
      </c>
      <c r="K20" s="19">
        <f t="shared" si="1"/>
        <v>15</v>
      </c>
      <c r="L20" s="19">
        <f t="shared" si="2"/>
        <v>876.58402203856758</v>
      </c>
      <c r="M20" s="18">
        <f>IF(ISTEXT(C20),SignOnSheet!$U$31+1,IF(C20&lt;&gt;"",IFERROR(IF(L20&gt;0,RANK(L20,IF(L$6:L$56&gt;0,L$6:L$56,),1)-COUNTIF(L$6:L$56,"=0"),IF(L20&lt;&gt;"",SignOnSheet!$U$31+1,0)),0),""))</f>
        <v>15</v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">
      <c r="A21" s="17">
        <f t="shared" si="3"/>
        <v>16</v>
      </c>
      <c r="B21" s="11"/>
      <c r="C21" s="11"/>
      <c r="D21" s="17" t="str">
        <f>IF(B21&lt;&gt;"",IFERROR(VLOOKUP(B21,SignOnSheet!$D$5:$N$27,7,FALSE),"NON_LISTED"),"")</f>
        <v/>
      </c>
      <c r="E21" s="18" t="str">
        <f>IF(B21&lt;&gt;"",IFERROR(VLOOKUP(B21,SignOnSheet!$D$5:$K$27,3,FALSE),"NON_LISTED"),"")</f>
        <v/>
      </c>
      <c r="F21" s="18" t="str">
        <f>IF(B21&lt;&gt;"",IFERROR(VLOOKUP(B21,SignOnSheet!$D$5:$K$27,4,FALSE),"NON_LISTED"),"")</f>
        <v/>
      </c>
      <c r="G21" s="18" t="str">
        <f>IF(B21&lt;&gt;"",IFERROR(VLOOKUP(B21,SignOnSheet!$D$5:$K$27,5,FALSE),"NON_LISTED"),"")</f>
        <v/>
      </c>
      <c r="H21" s="18" t="str">
        <f>IF(B21&lt;&gt;"",IFERROR(VLOOKUP(B21,SignOnSheet!$D$5:$K$27,6,FALSE),"NON_LISTED"),"")</f>
        <v/>
      </c>
      <c r="I21" s="39" t="str">
        <f>IF(B21&lt;&gt;"",IFERROR(VLOOKUP(B21,SignOnSheet!$D$5:$K$27,2,FALSE),"NON_LISTED"),"")</f>
        <v/>
      </c>
      <c r="J21" s="18" t="str">
        <f t="shared" si="0"/>
        <v/>
      </c>
      <c r="K21" s="19" t="str">
        <f t="shared" si="1"/>
        <v/>
      </c>
      <c r="L21" s="19" t="str">
        <f t="shared" si="2"/>
        <v/>
      </c>
      <c r="M21" s="18" t="str">
        <f>IF(ISTEXT(C21),SignOnSheet!$U$31+1,IF(C21&lt;&gt;"",IFERROR(IF(L21&gt;0,RANK(L21,IF(L$6:L$56&gt;0,L$6:L$56,),1)-COUNTIF(L$6:L$56,"=0"),IF(L21&lt;&gt;"",SignOnSheet!$U$31+1,0)),0),""))</f>
        <v/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">
      <c r="A22" s="17">
        <f t="shared" si="3"/>
        <v>17</v>
      </c>
      <c r="B22" s="11"/>
      <c r="C22" s="11"/>
      <c r="D22" s="17" t="str">
        <f>IF(B22&lt;&gt;"",IFERROR(VLOOKUP(B22,SignOnSheet!$D$5:$N$27,7,FALSE),"NON_LISTED"),"")</f>
        <v/>
      </c>
      <c r="E22" s="18" t="str">
        <f>IF(B22&lt;&gt;"",IFERROR(VLOOKUP(B22,SignOnSheet!$D$5:$K$27,3,FALSE),"NON_LISTED"),"")</f>
        <v/>
      </c>
      <c r="F22" s="18" t="str">
        <f>IF(B22&lt;&gt;"",IFERROR(VLOOKUP(B22,SignOnSheet!$D$5:$K$27,4,FALSE),"NON_LISTED"),"")</f>
        <v/>
      </c>
      <c r="G22" s="18" t="str">
        <f>IF(B22&lt;&gt;"",IFERROR(VLOOKUP(B22,SignOnSheet!$D$5:$K$27,5,FALSE),"NON_LISTED"),"")</f>
        <v/>
      </c>
      <c r="H22" s="18" t="str">
        <f>IF(B22&lt;&gt;"",IFERROR(VLOOKUP(B22,SignOnSheet!$D$5:$K$27,6,FALSE),"NON_LISTED"),"")</f>
        <v/>
      </c>
      <c r="I22" s="39" t="str">
        <f>IF(B22&lt;&gt;"",IFERROR(VLOOKUP(B22,SignOnSheet!$D$5:$K$27,2,FALSE),"NON_LISTED"),"")</f>
        <v/>
      </c>
      <c r="J22" s="18" t="str">
        <f t="shared" si="0"/>
        <v/>
      </c>
      <c r="K22" s="19" t="str">
        <f t="shared" si="1"/>
        <v/>
      </c>
      <c r="L22" s="19" t="str">
        <f t="shared" si="2"/>
        <v/>
      </c>
      <c r="M22" s="18" t="str">
        <f>IF(ISTEXT(C22),SignOnSheet!$U$31+1,IF(C22&lt;&gt;"",IFERROR(IF(L22&gt;0,RANK(L22,IF(L$6:L$56&gt;0,L$6:L$56,),1)-COUNTIF(L$6:L$56,"=0"),IF(L22&lt;&gt;"",SignOnSheet!$U$31+1,0)),0),""))</f>
        <v/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">
      <c r="A23" s="17">
        <f t="shared" si="3"/>
        <v>18</v>
      </c>
      <c r="B23" s="11"/>
      <c r="C23" s="92"/>
      <c r="D23" s="17" t="str">
        <f>IF(B23&lt;&gt;"",IFERROR(VLOOKUP(B23,SignOnSheet!$D$5:$N$27,7,FALSE),"NON_LISTED"),"")</f>
        <v/>
      </c>
      <c r="E23" s="18" t="str">
        <f>IF(B23&lt;&gt;"",IFERROR(VLOOKUP(B23,SignOnSheet!$D$5:$K$27,3,FALSE),"NON_LISTED"),"")</f>
        <v/>
      </c>
      <c r="F23" s="18" t="str">
        <f>IF(B23&lt;&gt;"",IFERROR(VLOOKUP(B23,SignOnSheet!$D$5:$K$27,4,FALSE),"NON_LISTED"),"")</f>
        <v/>
      </c>
      <c r="G23" s="18" t="str">
        <f>IF(B23&lt;&gt;"",IFERROR(VLOOKUP(B23,SignOnSheet!$D$5:$K$27,5,FALSE),"NON_LISTED"),"")</f>
        <v/>
      </c>
      <c r="H23" s="18" t="str">
        <f>IF(B23&lt;&gt;"",IFERROR(VLOOKUP(B23,SignOnSheet!$D$5:$K$27,6,FALSE),"NON_LISTED"),"")</f>
        <v/>
      </c>
      <c r="I23" s="39" t="str">
        <f>IF(B23&lt;&gt;"",IFERROR(VLOOKUP(B23,SignOnSheet!$D$5:$K$27,2,FALSE),"NON_LISTED"),"")</f>
        <v/>
      </c>
      <c r="J23" s="18" t="str">
        <f t="shared" si="0"/>
        <v/>
      </c>
      <c r="K23" s="19" t="str">
        <f t="shared" si="1"/>
        <v/>
      </c>
      <c r="L23" s="19" t="str">
        <f t="shared" si="2"/>
        <v/>
      </c>
      <c r="M23" s="18" t="str">
        <f>IF(ISTEXT(C23),SignOnSheet!$U$31+1,IF(C23&lt;&gt;"",IFERROR(IF(L23&gt;0,RANK(L23,IF(L$6:L$56&gt;0,L$6:L$56,),1)-COUNTIF(L$6:L$56,"=0"),IF(L23&lt;&gt;"",SignOnSheet!$U$31+1,0)),0),""))</f>
        <v/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">
      <c r="A24" s="17">
        <f t="shared" si="3"/>
        <v>19</v>
      </c>
      <c r="B24" s="11"/>
      <c r="C24" s="11"/>
      <c r="D24" s="17" t="str">
        <f>IF(B24&lt;&gt;"",IFERROR(VLOOKUP(B24,SignOnSheet!$D$5:$N$27,7,FALSE),"NON_LISTED"),"")</f>
        <v/>
      </c>
      <c r="E24" s="18" t="str">
        <f>IF(B24&lt;&gt;"",IFERROR(VLOOKUP(B24,SignOnSheet!$D$5:$K$27,3,FALSE),"NON_LISTED"),"")</f>
        <v/>
      </c>
      <c r="F24" s="18" t="str">
        <f>IF(B24&lt;&gt;"",IFERROR(VLOOKUP(B24,SignOnSheet!$D$5:$K$27,4,FALSE),"NON_LISTED"),"")</f>
        <v/>
      </c>
      <c r="G24" s="18" t="str">
        <f>IF(B24&lt;&gt;"",IFERROR(VLOOKUP(B24,SignOnSheet!$D$5:$K$27,5,FALSE),"NON_LISTED"),"")</f>
        <v/>
      </c>
      <c r="H24" s="18" t="str">
        <f>IF(B24&lt;&gt;"",IFERROR(VLOOKUP(B24,SignOnSheet!$D$5:$K$27,6,FALSE),"NON_LISTED"),"")</f>
        <v/>
      </c>
      <c r="I24" s="39" t="str">
        <f>IF(B24&lt;&gt;"",IFERROR(VLOOKUP(B24,SignOnSheet!$D$5:$K$27,2,FALSE),"NON_LISTED"),"")</f>
        <v/>
      </c>
      <c r="J24" s="18" t="str">
        <f t="shared" si="0"/>
        <v/>
      </c>
      <c r="K24" s="19" t="str">
        <f t="shared" si="1"/>
        <v/>
      </c>
      <c r="L24" s="19" t="str">
        <f t="shared" si="2"/>
        <v/>
      </c>
      <c r="M24" s="18" t="str">
        <f>IF(ISTEXT(C24),SignOnSheet!$U$31+1,IF(C24&lt;&gt;"",IFERROR(IF(L24&gt;0,RANK(L24,IF(L$6:L$56&gt;0,L$6:L$56,),1)-COUNTIF(L$6:L$56,"=0"),IF(L24&lt;&gt;"",SignOnSheet!$U$31+1,0)),0),""))</f>
        <v/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">
      <c r="A25" s="17">
        <f t="shared" si="3"/>
        <v>20</v>
      </c>
      <c r="B25" s="11"/>
      <c r="C25" s="11"/>
      <c r="D25" s="17" t="str">
        <f>IF(B25&lt;&gt;"",IFERROR(VLOOKUP(B25,SignOnSheet!$D$5:$N$27,7,FALSE),"NON_LISTED"),"")</f>
        <v/>
      </c>
      <c r="E25" s="18" t="str">
        <f>IF(B25&lt;&gt;"",IFERROR(VLOOKUP(B25,SignOnSheet!$D$5:$K$27,3,FALSE),"NON_LISTED"),"")</f>
        <v/>
      </c>
      <c r="F25" s="18" t="str">
        <f>IF(B25&lt;&gt;"",IFERROR(VLOOKUP(B25,SignOnSheet!$D$5:$K$27,4,FALSE),"NON_LISTED"),"")</f>
        <v/>
      </c>
      <c r="G25" s="18" t="str">
        <f>IF(B25&lt;&gt;"",IFERROR(VLOOKUP(B25,SignOnSheet!$D$5:$K$27,5,FALSE),"NON_LISTED"),"")</f>
        <v/>
      </c>
      <c r="H25" s="18" t="str">
        <f>IF(B25&lt;&gt;"",IFERROR(VLOOKUP(B25,SignOnSheet!$D$5:$K$27,6,FALSE),"NON_LISTED"),"")</f>
        <v/>
      </c>
      <c r="I25" s="39" t="str">
        <f>IF(B25&lt;&gt;"",IFERROR(VLOOKUP(B25,SignOnSheet!$D$5:$K$27,2,FALSE),"NON_LISTED"),"")</f>
        <v/>
      </c>
      <c r="J25" s="18" t="str">
        <f t="shared" si="0"/>
        <v/>
      </c>
      <c r="K25" s="19" t="str">
        <f t="shared" si="1"/>
        <v/>
      </c>
      <c r="L25" s="19" t="str">
        <f t="shared" si="2"/>
        <v/>
      </c>
      <c r="M25" s="18" t="str">
        <f>IF(ISTEXT(C25),SignOnSheet!$U$31+1,IF(C25&lt;&gt;"",IFERROR(IF(L25&gt;0,RANK(L25,IF(L$6:L$56&gt;0,L$6:L$56,),1)-COUNTIF(L$6:L$56,"=0"),IF(L25&lt;&gt;"",SignOnSheet!$U$31+1,0)),0),""))</f>
        <v/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">
      <c r="A26" s="17">
        <f t="shared" si="3"/>
        <v>21</v>
      </c>
      <c r="B26" s="11"/>
      <c r="C26" s="11"/>
      <c r="D26" s="17" t="str">
        <f>IF(B26&lt;&gt;"",IFERROR(VLOOKUP(B26,SignOnSheet!$D$5:$N$27,7,FALSE),"NON_LISTED"),"")</f>
        <v/>
      </c>
      <c r="E26" s="18" t="str">
        <f>IF(B26&lt;&gt;"",IFERROR(VLOOKUP(B26,SignOnSheet!$D$5:$K$27,3,FALSE),"NON_LISTED"),"")</f>
        <v/>
      </c>
      <c r="F26" s="18" t="str">
        <f>IF(B26&lt;&gt;"",IFERROR(VLOOKUP(B26,SignOnSheet!$D$5:$K$27,4,FALSE),"NON_LISTED"),"")</f>
        <v/>
      </c>
      <c r="G26" s="18" t="str">
        <f>IF(B26&lt;&gt;"",IFERROR(VLOOKUP(B26,SignOnSheet!$D$5:$K$27,5,FALSE),"NON_LISTED"),"")</f>
        <v/>
      </c>
      <c r="H26" s="18" t="str">
        <f>IF(B26&lt;&gt;"",IFERROR(VLOOKUP(B26,SignOnSheet!$D$5:$K$27,6,FALSE),"NON_LISTED"),"")</f>
        <v/>
      </c>
      <c r="I26" s="39" t="str">
        <f>IF(B26&lt;&gt;"",IFERROR(VLOOKUP(B26,SignOnSheet!$D$5:$K$27,2,FALSE),"NON_LISTED"),"")</f>
        <v/>
      </c>
      <c r="J26" s="18" t="str">
        <f t="shared" si="0"/>
        <v/>
      </c>
      <c r="K26" s="19" t="str">
        <f t="shared" si="1"/>
        <v/>
      </c>
      <c r="L26" s="19" t="str">
        <f t="shared" si="2"/>
        <v/>
      </c>
      <c r="M26" s="18" t="str">
        <f>IF(ISTEXT(C26),SignOnSheet!$U$31+1,IF(C26&lt;&gt;"",IFERROR(IF(L26&gt;0,RANK(L26,IF(L$6:L$56&gt;0,L$6:L$56,),1)-COUNTIF(L$6:L$56,"=0"),IF(L26&lt;&gt;"",SignOnSheet!$U$31+1,0)),0),""))</f>
        <v/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">
      <c r="A27" s="17">
        <f t="shared" si="3"/>
        <v>22</v>
      </c>
      <c r="B27" s="11"/>
      <c r="C27" s="11"/>
      <c r="D27" s="17" t="str">
        <f>IF(B27&lt;&gt;"",IFERROR(VLOOKUP(B27,SignOnSheet!$D$5:$N$27,7,FALSE),"NON_LISTED"),"")</f>
        <v/>
      </c>
      <c r="E27" s="18" t="str">
        <f>IF(B27&lt;&gt;"",IFERROR(VLOOKUP(B27,SignOnSheet!$D$5:$K$27,3,FALSE),"NON_LISTED"),"")</f>
        <v/>
      </c>
      <c r="F27" s="18" t="str">
        <f>IF(B27&lt;&gt;"",IFERROR(VLOOKUP(B27,SignOnSheet!$D$5:$K$27,4,FALSE),"NON_LISTED"),"")</f>
        <v/>
      </c>
      <c r="G27" s="18" t="str">
        <f>IF(B27&lt;&gt;"",IFERROR(VLOOKUP(B27,SignOnSheet!$D$5:$K$27,5,FALSE),"NON_LISTED"),"")</f>
        <v/>
      </c>
      <c r="H27" s="18" t="str">
        <f>IF(B27&lt;&gt;"",IFERROR(VLOOKUP(B27,SignOnSheet!$D$5:$K$27,6,FALSE),"NON_LISTED"),"")</f>
        <v/>
      </c>
      <c r="I27" s="39" t="str">
        <f>IF(B27&lt;&gt;"",IFERROR(VLOOKUP(B27,SignOnSheet!$D$5:$K$27,2,FALSE),"NON_LISTED"),"")</f>
        <v/>
      </c>
      <c r="J27" s="18" t="str">
        <f t="shared" si="0"/>
        <v/>
      </c>
      <c r="K27" s="19" t="str">
        <f t="shared" si="1"/>
        <v/>
      </c>
      <c r="L27" s="19" t="str">
        <f t="shared" si="2"/>
        <v/>
      </c>
      <c r="M27" s="18" t="str">
        <f>IF(ISTEXT(C27),SignOnSheet!$U$31+1,IF(C27&lt;&gt;"",IFERROR(IF(L27&gt;0,RANK(L27,IF(L$6:L$56&gt;0,L$6:L$56,),1)-COUNTIF(L$6:L$56,"=0"),IF(L27&lt;&gt;"",SignOnSheet!$U$31+1,0)),0),""))</f>
        <v/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">
      <c r="A28" s="17">
        <f t="shared" si="3"/>
        <v>23</v>
      </c>
      <c r="B28" s="11"/>
      <c r="C28" s="11"/>
      <c r="D28" s="17" t="str">
        <f>IF(B28&lt;&gt;"",IFERROR(VLOOKUP(B28,SignOnSheet!$D$5:$N$27,7,FALSE),"NON_LISTED"),"")</f>
        <v/>
      </c>
      <c r="E28" s="18" t="str">
        <f>IF(B28&lt;&gt;"",IFERROR(VLOOKUP(B28,SignOnSheet!$D$5:$K$27,3,FALSE),"NON_LISTED"),"")</f>
        <v/>
      </c>
      <c r="F28" s="18" t="str">
        <f>IF(B28&lt;&gt;"",IFERROR(VLOOKUP(B28,SignOnSheet!$D$5:$K$27,4,FALSE),"NON_LISTED"),"")</f>
        <v/>
      </c>
      <c r="G28" s="18" t="str">
        <f>IF(B28&lt;&gt;"",IFERROR(VLOOKUP(B28,SignOnSheet!$D$5:$K$27,5,FALSE),"NON_LISTED"),"")</f>
        <v/>
      </c>
      <c r="H28" s="18" t="str">
        <f>IF(B28&lt;&gt;"",IFERROR(VLOOKUP(B28,SignOnSheet!$D$5:$K$27,6,FALSE),"NON_LISTED"),"")</f>
        <v/>
      </c>
      <c r="I28" s="39" t="str">
        <f>IF(B28&lt;&gt;"",IFERROR(VLOOKUP(B28,SignOnSheet!$D$5:$K$27,2,FALSE),"NON_LISTED"),"")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IF(ISTEXT(C28),SignOnSheet!$U$31+1,IF(C28&lt;&gt;"",IFERROR(IF(L28&gt;0,RANK(L28,IF(L$6:L$56&gt;0,L$6:L$56,),1)-COUNTIF(L$6:L$56,"=0"),IF(L28&lt;&gt;"",SignOnSheet!$U$31+1,0)),0),""))</f>
        <v/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">
      <c r="A29" s="17">
        <f t="shared" si="3"/>
        <v>24</v>
      </c>
      <c r="B29" s="11"/>
      <c r="C29" s="11"/>
      <c r="D29" s="17" t="str">
        <f>IF(B29&lt;&gt;"",IFERROR(VLOOKUP(B29,SignOnSheet!$D$5:$N$27,7,FALSE),"NON_LISTED"),"")</f>
        <v/>
      </c>
      <c r="E29" s="18" t="str">
        <f>IF(B29&lt;&gt;"",IFERROR(VLOOKUP(B29,SignOnSheet!$D$5:$K$27,3,FALSE),"NON_LISTED"),"")</f>
        <v/>
      </c>
      <c r="F29" s="18" t="str">
        <f>IF(B29&lt;&gt;"",IFERROR(VLOOKUP(B29,SignOnSheet!$D$5:$K$27,4,FALSE),"NON_LISTED"),"")</f>
        <v/>
      </c>
      <c r="G29" s="18" t="str">
        <f>IF(B29&lt;&gt;"",IFERROR(VLOOKUP(B29,SignOnSheet!$D$5:$K$27,5,FALSE),"NON_LISTED"),"")</f>
        <v/>
      </c>
      <c r="H29" s="18" t="str">
        <f>IF(B29&lt;&gt;"",IFERROR(VLOOKUP(B29,SignOnSheet!$D$5:$K$27,6,FALSE),"NON_LISTED"),"")</f>
        <v/>
      </c>
      <c r="I29" s="39" t="str">
        <f>IF(B29&lt;&gt;"",IFERROR(VLOOKUP(B29,SignOnSheet!$D$5:$K$27,2,FALSE),"NON_LISTED"),"")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IF(ISTEXT(C29),SignOnSheet!$U$31+1,IF(C29&lt;&gt;"",IFERROR(IF(L29&gt;0,RANK(L29,IF(L$6:L$56&gt;0,L$6:L$56,),1)-COUNTIF(L$6:L$56,"=0"),IF(L29&lt;&gt;"",SignOnSheet!$U$31+1,0)),0),""))</f>
        <v/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">
      <c r="A30" s="17">
        <f t="shared" si="3"/>
        <v>25</v>
      </c>
      <c r="B30" s="11"/>
      <c r="C30" s="11"/>
      <c r="D30" s="17" t="str">
        <f>IF(B30&lt;&gt;"",IFERROR(VLOOKUP(B30,SignOnSheet!$D$5:$N$27,7,FALSE),"NON_LISTED"),"")</f>
        <v/>
      </c>
      <c r="E30" s="18" t="str">
        <f>IF(B30&lt;&gt;"",IFERROR(VLOOKUP(B30,SignOnSheet!$D$5:$K$27,3,FALSE),"NON_LISTED"),"")</f>
        <v/>
      </c>
      <c r="F30" s="18" t="str">
        <f>IF(B30&lt;&gt;"",IFERROR(VLOOKUP(B30,SignOnSheet!$D$5:$K$27,4,FALSE),"NON_LISTED"),"")</f>
        <v/>
      </c>
      <c r="G30" s="18" t="str">
        <f>IF(B30&lt;&gt;"",IFERROR(VLOOKUP(B30,SignOnSheet!$D$5:$K$27,5,FALSE),"NON_LISTED"),"")</f>
        <v/>
      </c>
      <c r="H30" s="18" t="str">
        <f>IF(B30&lt;&gt;"",IFERROR(VLOOKUP(B30,SignOnSheet!$D$5:$K$27,6,FALSE),"NON_LISTED"),"")</f>
        <v/>
      </c>
      <c r="I30" s="39" t="str">
        <f>IF(B30&lt;&gt;"",IFERROR(VLOOKUP(B30,SignOnSheet!$D$5:$K$27,2,FALSE),"NON_LISTED"),"")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IF(ISTEXT(C30),SignOnSheet!$U$31+1,IF(C30&lt;&gt;"",IFERROR(IF(L30&gt;0,RANK(L30,IF(L$6:L$56&gt;0,L$6:L$56,),1)-COUNTIF(L$6:L$56,"=0"),IF(L30&lt;&gt;"",SignOnSheet!$U$31+1,0)),0),""))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">
      <c r="A31" s="17">
        <f t="shared" si="3"/>
        <v>26</v>
      </c>
      <c r="B31" s="11"/>
      <c r="C31" s="11"/>
      <c r="D31" s="17" t="str">
        <f>IF(B31&lt;&gt;"",IFERROR(VLOOKUP(B31,SignOnSheet!$D$5:$N$27,7,FALSE),"NON_LISTED"),"")</f>
        <v/>
      </c>
      <c r="E31" s="18" t="str">
        <f>IF(B31&lt;&gt;"",IFERROR(VLOOKUP(B31,SignOnSheet!$D$5:$K$27,3,FALSE),"NON_LISTED"),"")</f>
        <v/>
      </c>
      <c r="F31" s="18" t="str">
        <f>IF(B31&lt;&gt;"",IFERROR(VLOOKUP(B31,SignOnSheet!$D$5:$K$27,4,FALSE),"NON_LISTED"),"")</f>
        <v/>
      </c>
      <c r="G31" s="18" t="str">
        <f>IF(B31&lt;&gt;"",IFERROR(VLOOKUP(B31,SignOnSheet!$D$5:$K$27,5,FALSE),"NON_LISTED"),"")</f>
        <v/>
      </c>
      <c r="H31" s="18" t="str">
        <f>IF(B31&lt;&gt;"",IFERROR(VLOOKUP(B31,SignOnSheet!$D$5:$K$27,6,FALSE),"NON_LISTED"),"")</f>
        <v/>
      </c>
      <c r="I31" s="39" t="str">
        <f>IF(B31&lt;&gt;"",IFERROR(VLOOKUP(B31,SignOnSheet!$D$5:$K$27,2,FALSE),"NON_LISTED"),"")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IF(ISTEXT(C31),SignOnSheet!$U$31+1,IF(C31&lt;&gt;"",IFERROR(IF(L31&gt;0,RANK(L31,IF(L$6:L$56&gt;0,L$6:L$56,),1)-COUNTIF(L$6:L$56,"=0"),IF(L31&lt;&gt;"",SignOnSheet!$U$31+1,0)),0),""))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">
      <c r="A32" s="17">
        <f t="shared" si="3"/>
        <v>27</v>
      </c>
      <c r="B32" s="11"/>
      <c r="C32" s="11"/>
      <c r="D32" s="17" t="str">
        <f>IF(B32&lt;&gt;"",IFERROR(VLOOKUP(B32,SignOnSheet!$D$5:$N$27,7,FALSE),"NON_LISTED"),"")</f>
        <v/>
      </c>
      <c r="E32" s="18" t="str">
        <f>IF(B32&lt;&gt;"",IFERROR(VLOOKUP(B32,SignOnSheet!$D$5:$K$27,3,FALSE),"NON_LISTED"),"")</f>
        <v/>
      </c>
      <c r="F32" s="18" t="str">
        <f>IF(B32&lt;&gt;"",IFERROR(VLOOKUP(B32,SignOnSheet!$D$5:$K$27,4,FALSE),"NON_LISTED"),"")</f>
        <v/>
      </c>
      <c r="G32" s="18" t="str">
        <f>IF(B32&lt;&gt;"",IFERROR(VLOOKUP(B32,SignOnSheet!$D$5:$K$27,5,FALSE),"NON_LISTED"),"")</f>
        <v/>
      </c>
      <c r="H32" s="18" t="str">
        <f>IF(B32&lt;&gt;"",IFERROR(VLOOKUP(B32,SignOnSheet!$D$5:$K$27,6,FALSE),"NON_LISTED"),"")</f>
        <v/>
      </c>
      <c r="I32" s="39" t="str">
        <f>IF(B32&lt;&gt;"",IFERROR(VLOOKUP(B32,SignOnSheet!$D$5:$K$27,2,FALSE),"NON_LISTED"),"")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IF(ISTEXT(C32),SignOnSheet!$U$31+1,IF(C32&lt;&gt;"",IFERROR(IF(L32&gt;0,RANK(L32,IF(L$6:L$56&gt;0,L$6:L$56,),1)-COUNTIF(L$6:L$56,"=0"),IF(L32&lt;&gt;"",SignOnSheet!$U$31+1,0)),0),""))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">
      <c r="A33" s="17">
        <f t="shared" si="3"/>
        <v>28</v>
      </c>
      <c r="B33" s="11"/>
      <c r="C33" s="11"/>
      <c r="D33" s="17" t="str">
        <f>IF(B33&lt;&gt;"",IFERROR(VLOOKUP(B33,SignOnSheet!$D$5:$N$27,7,FALSE),"NON_LISTED"),"")</f>
        <v/>
      </c>
      <c r="E33" s="18" t="str">
        <f>IF(B33&lt;&gt;"",IFERROR(VLOOKUP(B33,SignOnSheet!$D$5:$K$27,3,FALSE),"NON_LISTED"),"")</f>
        <v/>
      </c>
      <c r="F33" s="18" t="str">
        <f>IF(B33&lt;&gt;"",IFERROR(VLOOKUP(B33,SignOnSheet!$D$5:$K$27,4,FALSE),"NON_LISTED"),"")</f>
        <v/>
      </c>
      <c r="G33" s="18" t="str">
        <f>IF(B33&lt;&gt;"",IFERROR(VLOOKUP(B33,SignOnSheet!$D$5:$K$27,5,FALSE),"NON_LISTED"),"")</f>
        <v/>
      </c>
      <c r="H33" s="18" t="str">
        <f>IF(B33&lt;&gt;"",IFERROR(VLOOKUP(B33,SignOnSheet!$D$5:$K$27,6,FALSE),"NON_LISTED"),"")</f>
        <v/>
      </c>
      <c r="I33" s="39" t="str">
        <f>IF(B33&lt;&gt;"",IFERROR(VLOOKUP(B33,SignOnSheet!$D$5:$K$27,2,FALSE),"NON_LISTED"),"")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IF(ISTEXT(C33),SignOnSheet!$U$31+1,IF(C33&lt;&gt;"",IFERROR(IF(L33&gt;0,RANK(L33,IF(L$6:L$56&gt;0,L$6:L$56,),1)-COUNTIF(L$6:L$56,"=0"),IF(L33&lt;&gt;"",SignOnSheet!$U$31+1,0)),0),""))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">
      <c r="A34" s="17">
        <f t="shared" si="3"/>
        <v>29</v>
      </c>
      <c r="B34" s="11"/>
      <c r="C34" s="11"/>
      <c r="D34" s="17" t="str">
        <f>IF(B34&lt;&gt;"",IFERROR(VLOOKUP(B34,SignOnSheet!$D$5:$N$27,7,FALSE),"NON_LISTED"),"")</f>
        <v/>
      </c>
      <c r="E34" s="18" t="str">
        <f>IF(B34&lt;&gt;"",IFERROR(VLOOKUP(B34,SignOnSheet!$D$5:$K$27,3,FALSE),"NON_LISTED"),"")</f>
        <v/>
      </c>
      <c r="F34" s="18" t="str">
        <f>IF(B34&lt;&gt;"",IFERROR(VLOOKUP(B34,SignOnSheet!$D$5:$K$27,4,FALSE),"NON_LISTED"),"")</f>
        <v/>
      </c>
      <c r="G34" s="18" t="str">
        <f>IF(B34&lt;&gt;"",IFERROR(VLOOKUP(B34,SignOnSheet!$D$5:$K$27,5,FALSE),"NON_LISTED"),"")</f>
        <v/>
      </c>
      <c r="H34" s="18" t="str">
        <f>IF(B34&lt;&gt;"",IFERROR(VLOOKUP(B34,SignOnSheet!$D$5:$K$27,6,FALSE),"NON_LISTED"),"")</f>
        <v/>
      </c>
      <c r="I34" s="39" t="str">
        <f>IF(B34&lt;&gt;"",IFERROR(VLOOKUP(B34,SignOnSheet!$D$5:$K$27,2,FALSE),"NON_LISTED"),"")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IF(ISTEXT(C34),SignOnSheet!$U$31+1,IF(C34&lt;&gt;"",IFERROR(IF(L34&gt;0,RANK(L34,IF(L$6:L$56&gt;0,L$6:L$56,),1)-COUNTIF(L$6:L$56,"=0"),IF(L34&lt;&gt;"",SignOnSheet!$U$31+1,0)),0),""))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">
      <c r="A35" s="17">
        <f t="shared" si="3"/>
        <v>30</v>
      </c>
      <c r="B35" s="11"/>
      <c r="C35" s="11"/>
      <c r="D35" s="17" t="str">
        <f>IF(B35&lt;&gt;"",IFERROR(VLOOKUP(B35,SignOnSheet!$D$5:$N$27,7,FALSE),"NON_LISTED"),"")</f>
        <v/>
      </c>
      <c r="E35" s="18" t="str">
        <f>IF(B35&lt;&gt;"",IFERROR(VLOOKUP(B35,SignOnSheet!$D$5:$K$27,3,FALSE),"NON_LISTED"),"")</f>
        <v/>
      </c>
      <c r="F35" s="18" t="str">
        <f>IF(B35&lt;&gt;"",IFERROR(VLOOKUP(B35,SignOnSheet!$D$5:$K$27,4,FALSE),"NON_LISTED"),"")</f>
        <v/>
      </c>
      <c r="G35" s="18" t="str">
        <f>IF(B35&lt;&gt;"",IFERROR(VLOOKUP(B35,SignOnSheet!$D$5:$K$27,5,FALSE),"NON_LISTED"),"")</f>
        <v/>
      </c>
      <c r="H35" s="18" t="str">
        <f>IF(B35&lt;&gt;"",IFERROR(VLOOKUP(B35,SignOnSheet!$D$5:$K$27,6,FALSE),"NON_LISTED"),"")</f>
        <v/>
      </c>
      <c r="I35" s="39" t="str">
        <f>IF(B35&lt;&gt;"",IFERROR(VLOOKUP(B35,SignOnSheet!$D$5:$K$27,2,FALSE),"NON_LISTED"),"")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IF(ISTEXT(C35),SignOnSheet!$U$31+1,IF(C35&lt;&gt;"",IFERROR(IF(L35&gt;0,RANK(L35,IF(L$6:L$56&gt;0,L$6:L$56,),1)-COUNTIF(L$6:L$56,"=0"),IF(L35&lt;&gt;"",SignOnSheet!$U$31+1,0)),0),""))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">
      <c r="A36" s="17">
        <f t="shared" si="3"/>
        <v>31</v>
      </c>
      <c r="B36" s="11"/>
      <c r="C36" s="11"/>
      <c r="D36" s="17" t="str">
        <f>IF(B36&lt;&gt;"",IFERROR(VLOOKUP(B36,SignOnSheet!$D$5:$N$27,7,FALSE),"NON_LISTED"),"")</f>
        <v/>
      </c>
      <c r="E36" s="18" t="str">
        <f>IF(B36&lt;&gt;"",IFERROR(VLOOKUP(B36,SignOnSheet!$D$5:$K$27,3,FALSE),"NON_LISTED"),"")</f>
        <v/>
      </c>
      <c r="F36" s="18" t="str">
        <f>IF(B36&lt;&gt;"",IFERROR(VLOOKUP(B36,SignOnSheet!$D$5:$K$27,4,FALSE),"NON_LISTED"),"")</f>
        <v/>
      </c>
      <c r="G36" s="18" t="str">
        <f>IF(B36&lt;&gt;"",IFERROR(VLOOKUP(B36,SignOnSheet!$D$5:$K$27,5,FALSE),"NON_LISTED"),"")</f>
        <v/>
      </c>
      <c r="H36" s="18" t="str">
        <f>IF(B36&lt;&gt;"",IFERROR(VLOOKUP(B36,SignOnSheet!$D$5:$K$27,6,FALSE),"NON_LISTED"),"")</f>
        <v/>
      </c>
      <c r="I36" s="39" t="str">
        <f>IF(B36&lt;&gt;"",IFERROR(VLOOKUP(B36,SignOnSheet!$D$5:$K$27,2,FALSE),"NON_LISTED"),"")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IF(ISTEXT(C36),SignOnSheet!$U$31+1,IF(C36&lt;&gt;"",IFERROR(IF(L36&gt;0,RANK(L36,IF(L$6:L$56&gt;0,L$6:L$56,),1)-COUNTIF(L$6:L$56,"=0"),IF(L36&lt;&gt;"",SignOnSheet!$U$31+1,0)),0),""))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">
      <c r="A37" s="17">
        <f t="shared" si="3"/>
        <v>32</v>
      </c>
      <c r="B37" s="11"/>
      <c r="C37" s="11"/>
      <c r="D37" s="17" t="str">
        <f>IF(B37&lt;&gt;"",IFERROR(VLOOKUP(B37,SignOnSheet!$D$5:$N$27,7,FALSE),"NON_LISTED"),"")</f>
        <v/>
      </c>
      <c r="E37" s="18" t="str">
        <f>IF(B37&lt;&gt;"",IFERROR(VLOOKUP(B37,SignOnSheet!$D$5:$K$27,3,FALSE),"NON_LISTED"),"")</f>
        <v/>
      </c>
      <c r="F37" s="18" t="str">
        <f>IF(B37&lt;&gt;"",IFERROR(VLOOKUP(B37,SignOnSheet!$D$5:$K$27,4,FALSE),"NON_LISTED"),"")</f>
        <v/>
      </c>
      <c r="G37" s="18" t="str">
        <f>IF(B37&lt;&gt;"",IFERROR(VLOOKUP(B37,SignOnSheet!$D$5:$K$27,5,FALSE),"NON_LISTED"),"")</f>
        <v/>
      </c>
      <c r="H37" s="18" t="str">
        <f>IF(B37&lt;&gt;"",IFERROR(VLOOKUP(B37,SignOnSheet!$D$5:$K$27,6,FALSE),"NON_LISTED"),"")</f>
        <v/>
      </c>
      <c r="I37" s="39" t="str">
        <f>IF(B37&lt;&gt;"",IFERROR(VLOOKUP(B37,SignOnSheet!$D$5:$K$27,2,FALSE),"NON_LISTED"),"")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IF(ISTEXT(C37),SignOnSheet!$U$31+1,IF(C37&lt;&gt;"",IFERROR(IF(L37&gt;0,RANK(L37,IF(L$6:L$56&gt;0,L$6:L$56,),1)-COUNTIF(L$6:L$56,"=0"),IF(L37&lt;&gt;"",SignOnSheet!$U$31+1,0)),0),""))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">
      <c r="A38" s="17">
        <f t="shared" si="3"/>
        <v>33</v>
      </c>
      <c r="B38" s="11"/>
      <c r="C38" s="11"/>
      <c r="D38" s="17" t="str">
        <f>IF(B38&lt;&gt;"",IFERROR(VLOOKUP(B38,SignOnSheet!$D$5:$N$27,7,FALSE),"NON_LISTED"),"")</f>
        <v/>
      </c>
      <c r="E38" s="18" t="str">
        <f>IF(B38&lt;&gt;"",IFERROR(VLOOKUP(B38,SignOnSheet!$D$5:$K$27,3,FALSE),"NON_LISTED"),"")</f>
        <v/>
      </c>
      <c r="F38" s="18" t="str">
        <f>IF(B38&lt;&gt;"",IFERROR(VLOOKUP(B38,SignOnSheet!$D$5:$K$27,4,FALSE),"NON_LISTED"),"")</f>
        <v/>
      </c>
      <c r="G38" s="18" t="str">
        <f>IF(B38&lt;&gt;"",IFERROR(VLOOKUP(B38,SignOnSheet!$D$5:$K$27,5,FALSE),"NON_LISTED"),"")</f>
        <v/>
      </c>
      <c r="H38" s="18" t="str">
        <f>IF(B38&lt;&gt;"",IFERROR(VLOOKUP(B38,SignOnSheet!$D$5:$K$27,6,FALSE),"NON_LISTED"),"")</f>
        <v/>
      </c>
      <c r="I38" s="39" t="str">
        <f>IF(B38&lt;&gt;"",IFERROR(VLOOKUP(B38,SignOnSheet!$D$5:$K$27,2,FALSE),"NON_LISTED"),"")</f>
        <v/>
      </c>
      <c r="J38" s="18" t="str">
        <f t="shared" si="0"/>
        <v/>
      </c>
      <c r="K38" s="19" t="str">
        <f t="shared" si="1"/>
        <v/>
      </c>
      <c r="L38" s="19" t="str">
        <f t="shared" si="2"/>
        <v/>
      </c>
      <c r="M38" s="18" t="str">
        <f>IF(ISTEXT(C38),SignOnSheet!$U$31+1,IF(C38&lt;&gt;"",IFERROR(IF(L38&gt;0,RANK(L38,IF(L$6:L$56&gt;0,L$6:L$56,),1)-COUNTIF(L$6:L$56,"=0"),IF(L38&lt;&gt;"",SignOnSheet!$U$31+1,0)),0),""))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">
      <c r="A39" s="17">
        <f t="shared" si="3"/>
        <v>34</v>
      </c>
      <c r="B39" s="11"/>
      <c r="C39" s="11"/>
      <c r="D39" s="17" t="str">
        <f>IF(B39&lt;&gt;"",IFERROR(VLOOKUP(B39,SignOnSheet!$D$5:$N$27,7,FALSE),"NON_LISTED"),"")</f>
        <v/>
      </c>
      <c r="E39" s="18" t="str">
        <f>IF(B39&lt;&gt;"",IFERROR(VLOOKUP(B39,SignOnSheet!$D$5:$K$27,3,FALSE),"NON_LISTED"),"")</f>
        <v/>
      </c>
      <c r="F39" s="18" t="str">
        <f>IF(B39&lt;&gt;"",IFERROR(VLOOKUP(B39,SignOnSheet!$D$5:$K$27,4,FALSE),"NON_LISTED"),"")</f>
        <v/>
      </c>
      <c r="G39" s="18" t="str">
        <f>IF(B39&lt;&gt;"",IFERROR(VLOOKUP(B39,SignOnSheet!$D$5:$K$27,5,FALSE),"NON_LISTED"),"")</f>
        <v/>
      </c>
      <c r="H39" s="18" t="str">
        <f>IF(B39&lt;&gt;"",IFERROR(VLOOKUP(B39,SignOnSheet!$D$5:$K$27,6,FALSE),"NON_LISTED"),"")</f>
        <v/>
      </c>
      <c r="I39" s="39" t="str">
        <f>IF(B39&lt;&gt;"",IFERROR(VLOOKUP(B39,SignOnSheet!$D$5:$K$27,2,FALSE),"NON_LISTED"),"")</f>
        <v/>
      </c>
      <c r="J39" s="18" t="str">
        <f t="shared" si="0"/>
        <v/>
      </c>
      <c r="K39" s="19" t="str">
        <f t="shared" si="1"/>
        <v/>
      </c>
      <c r="L39" s="19" t="str">
        <f t="shared" si="2"/>
        <v/>
      </c>
      <c r="M39" s="18" t="str">
        <f>IF(ISTEXT(C39),SignOnSheet!$U$31+1,IF(C39&lt;&gt;"",IFERROR(IF(L39&gt;0,RANK(L39,IF(L$6:L$56&gt;0,L$6:L$56,),1)-COUNTIF(L$6:L$56,"=0"),IF(L39&lt;&gt;"",SignOnSheet!$U$31+1,0)),0),""))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">
      <c r="A40" s="17">
        <f t="shared" si="3"/>
        <v>35</v>
      </c>
      <c r="B40" s="11"/>
      <c r="C40" s="11"/>
      <c r="D40" s="17" t="str">
        <f>IF(B40&lt;&gt;"",IFERROR(VLOOKUP(B40,SignOnSheet!$D$5:$N$27,7,FALSE),"NON_LISTED"),"")</f>
        <v/>
      </c>
      <c r="E40" s="18" t="str">
        <f>IF(B40&lt;&gt;"",IFERROR(VLOOKUP(B40,SignOnSheet!$D$5:$K$27,3,FALSE),"NON_LISTED"),"")</f>
        <v/>
      </c>
      <c r="F40" s="18" t="str">
        <f>IF(B40&lt;&gt;"",IFERROR(VLOOKUP(B40,SignOnSheet!$D$5:$K$27,4,FALSE),"NON_LISTED"),"")</f>
        <v/>
      </c>
      <c r="G40" s="18" t="str">
        <f>IF(B40&lt;&gt;"",IFERROR(VLOOKUP(B40,SignOnSheet!$D$5:$K$27,5,FALSE),"NON_LISTED"),"")</f>
        <v/>
      </c>
      <c r="H40" s="18" t="str">
        <f>IF(B40&lt;&gt;"",IFERROR(VLOOKUP(B40,SignOnSheet!$D$5:$K$27,6,FALSE),"NON_LISTED"),"")</f>
        <v/>
      </c>
      <c r="I40" s="39" t="str">
        <f>IF(B40&lt;&gt;"",IFERROR(VLOOKUP(B40,SignOnSheet!$D$5:$K$27,2,FALSE),"NON_LISTED"),"")</f>
        <v/>
      </c>
      <c r="J40" s="18" t="str">
        <f t="shared" si="0"/>
        <v/>
      </c>
      <c r="K40" s="19" t="str">
        <f t="shared" si="1"/>
        <v/>
      </c>
      <c r="L40" s="19" t="str">
        <f t="shared" si="2"/>
        <v/>
      </c>
      <c r="M40" s="18" t="str">
        <f>IF(ISTEXT(C40),SignOnSheet!$U$31+1,IF(C40&lt;&gt;"",IFERROR(IF(L40&gt;0,RANK(L40,IF(L$6:L$56&gt;0,L$6:L$56,),1)-COUNTIF(L$6:L$56,"=0"),IF(L40&lt;&gt;"",SignOnSheet!$U$31+1,0)),0),""))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">
      <c r="A41" s="17">
        <f t="shared" si="3"/>
        <v>36</v>
      </c>
      <c r="B41" s="11"/>
      <c r="C41" s="11"/>
      <c r="D41" s="17" t="str">
        <f>IF(B41&lt;&gt;"",IFERROR(VLOOKUP(B41,SignOnSheet!$D$5:$N$27,7,FALSE),"NON_LISTED"),"")</f>
        <v/>
      </c>
      <c r="E41" s="18" t="str">
        <f>IF(B41&lt;&gt;"",IFERROR(VLOOKUP(B41,SignOnSheet!$D$5:$K$27,3,FALSE),"NON_LISTED"),"")</f>
        <v/>
      </c>
      <c r="F41" s="18" t="str">
        <f>IF(B41&lt;&gt;"",IFERROR(VLOOKUP(B41,SignOnSheet!$D$5:$K$27,4,FALSE),"NON_LISTED"),"")</f>
        <v/>
      </c>
      <c r="G41" s="18" t="str">
        <f>IF(B41&lt;&gt;"",IFERROR(VLOOKUP(B41,SignOnSheet!$D$5:$K$27,5,FALSE),"NON_LISTED"),"")</f>
        <v/>
      </c>
      <c r="H41" s="18" t="str">
        <f>IF(B41&lt;&gt;"",IFERROR(VLOOKUP(B41,SignOnSheet!$D$5:$K$27,6,FALSE),"NON_LISTED"),"")</f>
        <v/>
      </c>
      <c r="I41" s="27" t="str">
        <f>IF(B41&lt;&gt;"",IFERROR(VLOOKUP(B41,SignOnSheet!$D$5:$K$27,2,FALSE),"NON_LISTED"),"")</f>
        <v/>
      </c>
      <c r="J41" s="18" t="str">
        <f t="shared" si="0"/>
        <v/>
      </c>
      <c r="K41" s="19" t="str">
        <f t="shared" si="1"/>
        <v/>
      </c>
      <c r="L41" s="19" t="str">
        <f t="shared" si="2"/>
        <v/>
      </c>
      <c r="M41" s="18" t="str">
        <f>IF(ISTEXT(C41),SignOnSheet!$U$31+1,IF(C41&lt;&gt;"",IFERROR(IF(L41&gt;0,RANK(L41,IF(L$6:L$56&gt;0,L$6:L$56,),1)-COUNTIF(L$6:L$56,"=0"),IF(L41&lt;&gt;"",SignOnSheet!$U$31+1,0)),0),""))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">
      <c r="A42" s="17">
        <f t="shared" si="3"/>
        <v>37</v>
      </c>
      <c r="B42" s="11"/>
      <c r="C42" s="11"/>
      <c r="D42" s="17" t="str">
        <f>IF(B42&lt;&gt;"",IFERROR(VLOOKUP(B42,SignOnSheet!$D$5:$N$27,7,FALSE),"NON_LISTED"),"")</f>
        <v/>
      </c>
      <c r="E42" s="18" t="str">
        <f>IF(B42&lt;&gt;"",IFERROR(VLOOKUP(B42,SignOnSheet!$D$5:$K$27,3,FALSE),"NON_LISTED"),"")</f>
        <v/>
      </c>
      <c r="F42" s="18" t="str">
        <f>IF(B42&lt;&gt;"",IFERROR(VLOOKUP(B42,SignOnSheet!$D$5:$K$27,4,FALSE),"NON_LISTED"),"")</f>
        <v/>
      </c>
      <c r="G42" s="18" t="str">
        <f>IF(B42&lt;&gt;"",IFERROR(VLOOKUP(B42,SignOnSheet!$D$5:$K$27,5,FALSE),"NON_LISTED"),"")</f>
        <v/>
      </c>
      <c r="H42" s="18" t="str">
        <f>IF(B42&lt;&gt;"",IFERROR(VLOOKUP(B42,SignOnSheet!$D$5:$K$27,6,FALSE),"NON_LISTED"),"")</f>
        <v/>
      </c>
      <c r="I42" s="27" t="str">
        <f>IF(B42&lt;&gt;"",IFERROR(VLOOKUP(B42,SignOnSheet!$D$5:$K$27,2,FALSE),"NON_LISTED"),"")</f>
        <v/>
      </c>
      <c r="J42" s="18" t="str">
        <f t="shared" si="0"/>
        <v/>
      </c>
      <c r="K42" s="19" t="str">
        <f t="shared" si="1"/>
        <v/>
      </c>
      <c r="L42" s="19" t="str">
        <f t="shared" si="2"/>
        <v/>
      </c>
      <c r="M42" s="18" t="str">
        <f>IF(ISTEXT(C42),SignOnSheet!$U$31+1,IF(C42&lt;&gt;"",IFERROR(IF(L42&gt;0,RANK(L42,IF(L$6:L$56&gt;0,L$6:L$56,),1)-COUNTIF(L$6:L$56,"=0"),IF(L42&lt;&gt;"",SignOnSheet!$U$31+1,0)),0),""))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">
      <c r="A43" s="17">
        <f t="shared" si="3"/>
        <v>38</v>
      </c>
      <c r="B43" s="11"/>
      <c r="C43" s="11"/>
      <c r="D43" s="17" t="str">
        <f>IF(B43&lt;&gt;"",IFERROR(VLOOKUP(B43,SignOnSheet!$D$5:$N$27,7,FALSE),"NON_LISTED"),"")</f>
        <v/>
      </c>
      <c r="E43" s="18" t="str">
        <f>IF(B43&lt;&gt;"",IFERROR(VLOOKUP(B43,SignOnSheet!$D$5:$K$27,3,FALSE),"NON_LISTED"),"")</f>
        <v/>
      </c>
      <c r="F43" s="18" t="str">
        <f>IF(B43&lt;&gt;"",IFERROR(VLOOKUP(B43,SignOnSheet!$D$5:$K$27,4,FALSE),"NON_LISTED"),"")</f>
        <v/>
      </c>
      <c r="G43" s="18" t="str">
        <f>IF(B43&lt;&gt;"",IFERROR(VLOOKUP(B43,SignOnSheet!$D$5:$K$27,5,FALSE),"NON_LISTED"),"")</f>
        <v/>
      </c>
      <c r="H43" s="18" t="str">
        <f>IF(B43&lt;&gt;"",IFERROR(VLOOKUP(B43,SignOnSheet!$D$5:$K$27,6,FALSE),"NON_LISTED"),"")</f>
        <v/>
      </c>
      <c r="I43" s="27" t="str">
        <f>IF(B43&lt;&gt;"",IFERROR(VLOOKUP(B43,SignOnSheet!$D$5:$K$27,2,FALSE),"NON_LISTED"),"")</f>
        <v/>
      </c>
      <c r="J43" s="18" t="str">
        <f t="shared" si="0"/>
        <v/>
      </c>
      <c r="K43" s="19" t="str">
        <f t="shared" si="1"/>
        <v/>
      </c>
      <c r="L43" s="19" t="str">
        <f t="shared" si="2"/>
        <v/>
      </c>
      <c r="M43" s="18" t="str">
        <f>IF(ISTEXT(C43),SignOnSheet!$U$31+1,IF(C43&lt;&gt;"",IFERROR(IF(L43&gt;0,RANK(L43,IF(L$6:L$56&gt;0,L$6:L$56,),1)-COUNTIF(L$6:L$56,"=0"),IF(L43&lt;&gt;"",SignOnSheet!$U$31+1,0)),0),""))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">
      <c r="A44" s="17">
        <f t="shared" si="3"/>
        <v>39</v>
      </c>
      <c r="B44" s="11"/>
      <c r="C44" s="11"/>
      <c r="D44" s="17" t="str">
        <f>IF(B44&lt;&gt;"",IFERROR(VLOOKUP(B44,SignOnSheet!$D$5:$N$27,7,FALSE),"NON_LISTED"),"")</f>
        <v/>
      </c>
      <c r="E44" s="18" t="str">
        <f>IF(B44&lt;&gt;"",IFERROR(VLOOKUP(B44,SignOnSheet!$D$5:$K$27,3,FALSE),"NON_LISTED"),"")</f>
        <v/>
      </c>
      <c r="F44" s="18" t="str">
        <f>IF(B44&lt;&gt;"",IFERROR(VLOOKUP(B44,SignOnSheet!$D$5:$K$27,4,FALSE),"NON_LISTED"),"")</f>
        <v/>
      </c>
      <c r="G44" s="18" t="str">
        <f>IF(B44&lt;&gt;"",IFERROR(VLOOKUP(B44,SignOnSheet!$D$5:$K$27,5,FALSE),"NON_LISTED"),"")</f>
        <v/>
      </c>
      <c r="H44" s="18" t="str">
        <f>IF(B44&lt;&gt;"",IFERROR(VLOOKUP(B44,SignOnSheet!$D$5:$K$27,6,FALSE),"NON_LISTED"),"")</f>
        <v/>
      </c>
      <c r="I44" s="27" t="str">
        <f>IF(B44&lt;&gt;"",IFERROR(VLOOKUP(B44,SignOnSheet!$D$5:$K$27,2,FALSE),"NON_LISTED"),"")</f>
        <v/>
      </c>
      <c r="J44" s="18" t="str">
        <f t="shared" si="0"/>
        <v/>
      </c>
      <c r="K44" s="19" t="str">
        <f t="shared" si="1"/>
        <v/>
      </c>
      <c r="L44" s="19" t="str">
        <f t="shared" si="2"/>
        <v/>
      </c>
      <c r="M44" s="18" t="str">
        <f>IF(ISTEXT(C44),SignOnSheet!$U$31+1,IF(C44&lt;&gt;"",IFERROR(IF(L44&gt;0,RANK(L44,IF(L$6:L$56&gt;0,L$6:L$56,),1)-COUNTIF(L$6:L$56,"=0"),IF(L44&lt;&gt;"",SignOnSheet!$U$31+1,0)),0),""))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">
      <c r="A45" s="17">
        <f t="shared" si="3"/>
        <v>40</v>
      </c>
      <c r="B45" s="11"/>
      <c r="C45" s="11"/>
      <c r="D45" s="17" t="str">
        <f>IF(B45&lt;&gt;"",IFERROR(VLOOKUP(B45,SignOnSheet!$D$5:$N$27,7,FALSE),"NON_LISTED"),"")</f>
        <v/>
      </c>
      <c r="E45" s="18" t="str">
        <f>IF(B45&lt;&gt;"",IFERROR(VLOOKUP(B45,SignOnSheet!$D$5:$K$27,3,FALSE),"NON_LISTED"),"")</f>
        <v/>
      </c>
      <c r="F45" s="18" t="str">
        <f>IF(B45&lt;&gt;"",IFERROR(VLOOKUP(B45,SignOnSheet!$D$5:$K$27,4,FALSE),"NON_LISTED"),"")</f>
        <v/>
      </c>
      <c r="G45" s="18" t="str">
        <f>IF(B45&lt;&gt;"",IFERROR(VLOOKUP(B45,SignOnSheet!$D$5:$K$27,5,FALSE),"NON_LISTED"),"")</f>
        <v/>
      </c>
      <c r="H45" s="18" t="str">
        <f>IF(B45&lt;&gt;"",IFERROR(VLOOKUP(B45,SignOnSheet!$D$5:$K$27,6,FALSE),"NON_LISTED"),"")</f>
        <v/>
      </c>
      <c r="I45" s="27" t="str">
        <f>IF(B45&lt;&gt;"",IFERROR(VLOOKUP(B45,SignOnSheet!$D$5:$K$27,2,FALSE),"NON_LISTED"),"")</f>
        <v/>
      </c>
      <c r="J45" s="18" t="str">
        <f t="shared" si="0"/>
        <v/>
      </c>
      <c r="K45" s="19" t="str">
        <f t="shared" si="1"/>
        <v/>
      </c>
      <c r="L45" s="19" t="str">
        <f t="shared" si="2"/>
        <v/>
      </c>
      <c r="M45" s="18" t="str">
        <f>IF(ISTEXT(C45),SignOnSheet!$U$31+1,IF(C45&lt;&gt;"",IFERROR(IF(L45&gt;0,RANK(L45,IF(L$6:L$56&gt;0,L$6:L$56,),1)-COUNTIF(L$6:L$56,"=0"),IF(L45&lt;&gt;"",SignOnSheet!$U$31+1,0)),0),""))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">
      <c r="A46" s="17">
        <f t="shared" si="3"/>
        <v>41</v>
      </c>
      <c r="B46" s="11"/>
      <c r="C46" s="11"/>
      <c r="D46" s="17" t="str">
        <f>IF(B46&lt;&gt;"",IFERROR(VLOOKUP(B46,SignOnSheet!$D$5:$N$27,7,FALSE),"NON_LISTED"),"")</f>
        <v/>
      </c>
      <c r="E46" s="18" t="str">
        <f>IF(B46&lt;&gt;"",IFERROR(VLOOKUP(B46,SignOnSheet!$D$5:$K$27,3,FALSE),"NON_LISTED"),"")</f>
        <v/>
      </c>
      <c r="F46" s="18" t="str">
        <f>IF(B46&lt;&gt;"",IFERROR(VLOOKUP(B46,SignOnSheet!$D$5:$K$27,4,FALSE),"NON_LISTED"),"")</f>
        <v/>
      </c>
      <c r="G46" s="18" t="str">
        <f>IF(B46&lt;&gt;"",IFERROR(VLOOKUP(B46,SignOnSheet!$D$5:$K$27,5,FALSE),"NON_LISTED"),"")</f>
        <v/>
      </c>
      <c r="H46" s="18" t="str">
        <f>IF(B46&lt;&gt;"",IFERROR(VLOOKUP(B46,SignOnSheet!$D$5:$K$27,6,FALSE),"NON_LISTED"),"")</f>
        <v/>
      </c>
      <c r="I46" s="27" t="str">
        <f>IF(B46&lt;&gt;"",IFERROR(VLOOKUP(B46,SignOnSheet!$D$5:$K$27,2,FALSE),"NON_LISTED"),"")</f>
        <v/>
      </c>
      <c r="J46" s="18" t="str">
        <f t="shared" si="0"/>
        <v/>
      </c>
      <c r="K46" s="19" t="str">
        <f t="shared" si="1"/>
        <v/>
      </c>
      <c r="L46" s="19" t="str">
        <f t="shared" si="2"/>
        <v/>
      </c>
      <c r="M46" s="18" t="str">
        <f>IF(ISTEXT(C46),SignOnSheet!$U$31+1,IF(C46&lt;&gt;"",IFERROR(IF(L46&gt;0,RANK(L46,IF(L$6:L$56&gt;0,L$6:L$56,),1)-COUNTIF(L$6:L$56,"=0"),IF(L46&lt;&gt;"",SignOnSheet!$U$31+1,0)),0),""))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">
      <c r="A47" s="17">
        <f t="shared" si="3"/>
        <v>42</v>
      </c>
      <c r="B47" s="11"/>
      <c r="C47" s="11"/>
      <c r="D47" s="17" t="str">
        <f>IF(B47&lt;&gt;"",IFERROR(VLOOKUP(B47,SignOnSheet!$D$5:$N$27,7,FALSE),"NON_LISTED"),"")</f>
        <v/>
      </c>
      <c r="E47" s="18" t="str">
        <f>IF(B47&lt;&gt;"",IFERROR(VLOOKUP(B47,SignOnSheet!$D$5:$K$27,3,FALSE),"NON_LISTED"),"")</f>
        <v/>
      </c>
      <c r="F47" s="18" t="str">
        <f>IF(B47&lt;&gt;"",IFERROR(VLOOKUP(B47,SignOnSheet!$D$5:$K$27,4,FALSE),"NON_LISTED"),"")</f>
        <v/>
      </c>
      <c r="G47" s="18" t="str">
        <f>IF(B47&lt;&gt;"",IFERROR(VLOOKUP(B47,SignOnSheet!$D$5:$K$27,5,FALSE),"NON_LISTED"),"")</f>
        <v/>
      </c>
      <c r="H47" s="18" t="str">
        <f>IF(B47&lt;&gt;"",IFERROR(VLOOKUP(B47,SignOnSheet!$D$5:$K$27,6,FALSE),"NON_LISTED"),"")</f>
        <v/>
      </c>
      <c r="I47" s="27" t="str">
        <f>IF(B47&lt;&gt;"",IFERROR(VLOOKUP(B47,SignOnSheet!$D$5:$K$27,2,FALSE),"NON_LISTED"),"")</f>
        <v/>
      </c>
      <c r="J47" s="18" t="str">
        <f t="shared" si="0"/>
        <v/>
      </c>
      <c r="K47" s="19" t="str">
        <f t="shared" si="1"/>
        <v/>
      </c>
      <c r="L47" s="19" t="str">
        <f t="shared" si="2"/>
        <v/>
      </c>
      <c r="M47" s="18" t="str">
        <f>IF(ISTEXT(C47),SignOnSheet!$U$31+1,IF(C47&lt;&gt;"",IFERROR(IF(L47&gt;0,RANK(L47,IF(L$6:L$56&gt;0,L$6:L$56,),1)-COUNTIF(L$6:L$56,"=0"),IF(L47&lt;&gt;"",SignOnSheet!$U$31+1,0)),0),""))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">
      <c r="A48" s="17">
        <f t="shared" si="3"/>
        <v>43</v>
      </c>
      <c r="B48" s="11"/>
      <c r="C48" s="11"/>
      <c r="D48" s="17" t="str">
        <f>IF(B48&lt;&gt;"",IFERROR(VLOOKUP(B48,SignOnSheet!$D$5:$N$27,7,FALSE),"NON_LISTED"),"")</f>
        <v/>
      </c>
      <c r="E48" s="18" t="str">
        <f>IF(B48&lt;&gt;"",IFERROR(VLOOKUP(B48,SignOnSheet!$D$5:$K$27,3,FALSE),"NON_LISTED"),"")</f>
        <v/>
      </c>
      <c r="F48" s="18" t="str">
        <f>IF(B48&lt;&gt;"",IFERROR(VLOOKUP(B48,SignOnSheet!$D$5:$K$27,4,FALSE),"NON_LISTED"),"")</f>
        <v/>
      </c>
      <c r="G48" s="18" t="str">
        <f>IF(B48&lt;&gt;"",IFERROR(VLOOKUP(B48,SignOnSheet!$D$5:$K$27,5,FALSE),"NON_LISTED"),"")</f>
        <v/>
      </c>
      <c r="H48" s="18" t="str">
        <f>IF(B48&lt;&gt;"",IFERROR(VLOOKUP(B48,SignOnSheet!$D$5:$K$27,6,FALSE),"NON_LISTED"),"")</f>
        <v/>
      </c>
      <c r="I48" s="27" t="str">
        <f>IF(B48&lt;&gt;"",IFERROR(VLOOKUP(B48,SignOnSheet!$D$5:$K$27,2,FALSE),"NON_LISTED"),"")</f>
        <v/>
      </c>
      <c r="J48" s="18" t="str">
        <f t="shared" si="0"/>
        <v/>
      </c>
      <c r="K48" s="19" t="str">
        <f t="shared" si="1"/>
        <v/>
      </c>
      <c r="L48" s="19" t="str">
        <f t="shared" si="2"/>
        <v/>
      </c>
      <c r="M48" s="18" t="str">
        <f>IF(ISTEXT(C48),SignOnSheet!$U$31+1,IF(C48&lt;&gt;"",IFERROR(IF(L48&gt;0,RANK(L48,IF(L$6:L$56&gt;0,L$6:L$56,),1)-COUNTIF(L$6:L$56,"=0"),IF(L48&lt;&gt;"",SignOnSheet!$U$31+1,0)),0),""))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">
      <c r="A49" s="17">
        <f t="shared" si="3"/>
        <v>44</v>
      </c>
      <c r="B49" s="11"/>
      <c r="C49" s="11"/>
      <c r="D49" s="17" t="str">
        <f>IF(B49&lt;&gt;"",IFERROR(VLOOKUP(B49,SignOnSheet!$D$5:$N$27,7,FALSE),"NON_LISTED"),"")</f>
        <v/>
      </c>
      <c r="E49" s="18" t="str">
        <f>IF(B49&lt;&gt;"",IFERROR(VLOOKUP(B49,SignOnSheet!$D$5:$K$27,3,FALSE),"NON_LISTED"),"")</f>
        <v/>
      </c>
      <c r="F49" s="18" t="str">
        <f>IF(B49&lt;&gt;"",IFERROR(VLOOKUP(B49,SignOnSheet!$D$5:$K$27,4,FALSE),"NON_LISTED"),"")</f>
        <v/>
      </c>
      <c r="G49" s="18" t="str">
        <f>IF(B49&lt;&gt;"",IFERROR(VLOOKUP(B49,SignOnSheet!$D$5:$K$27,5,FALSE),"NON_LISTED"),"")</f>
        <v/>
      </c>
      <c r="H49" s="18" t="str">
        <f>IF(B49&lt;&gt;"",IFERROR(VLOOKUP(B49,SignOnSheet!$D$5:$K$27,6,FALSE),"NON_LISTED"),"")</f>
        <v/>
      </c>
      <c r="I49" s="27" t="str">
        <f>IF(B49&lt;&gt;"",IFERROR(VLOOKUP(B49,SignOnSheet!$D$5:$K$27,2,FALSE),"NON_LISTED"),"")</f>
        <v/>
      </c>
      <c r="J49" s="18" t="str">
        <f t="shared" si="0"/>
        <v/>
      </c>
      <c r="K49" s="19" t="str">
        <f t="shared" si="1"/>
        <v/>
      </c>
      <c r="L49" s="19" t="str">
        <f t="shared" si="2"/>
        <v/>
      </c>
      <c r="M49" s="18" t="str">
        <f>IF(ISTEXT(C49),SignOnSheet!$U$31+1,IF(C49&lt;&gt;"",IFERROR(IF(L49&gt;0,RANK(L49,IF(L$6:L$56&gt;0,L$6:L$56,),1)-COUNTIF(L$6:L$56,"=0"),IF(L49&lt;&gt;"",SignOnSheet!$U$31+1,0)),0),""))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">
      <c r="A50" s="17">
        <f t="shared" si="3"/>
        <v>45</v>
      </c>
      <c r="B50" s="11"/>
      <c r="C50" s="11"/>
      <c r="D50" s="17" t="str">
        <f>IF(B50&lt;&gt;"",IFERROR(VLOOKUP(B50,SignOnSheet!$D$5:$N$27,7,FALSE),"NON_LISTED"),"")</f>
        <v/>
      </c>
      <c r="E50" s="18" t="str">
        <f>IF(B50&lt;&gt;"",IFERROR(VLOOKUP(B50,SignOnSheet!$D$5:$K$27,3,FALSE),"NON_LISTED"),"")</f>
        <v/>
      </c>
      <c r="F50" s="18" t="str">
        <f>IF(B50&lt;&gt;"",IFERROR(VLOOKUP(B50,SignOnSheet!$D$5:$K$27,4,FALSE),"NON_LISTED"),"")</f>
        <v/>
      </c>
      <c r="G50" s="18" t="str">
        <f>IF(B50&lt;&gt;"",IFERROR(VLOOKUP(B50,SignOnSheet!$D$5:$K$27,5,FALSE),"NON_LISTED"),"")</f>
        <v/>
      </c>
      <c r="H50" s="18" t="str">
        <f>IF(B50&lt;&gt;"",IFERROR(VLOOKUP(B50,SignOnSheet!$D$5:$K$27,6,FALSE),"NON_LISTED"),"")</f>
        <v/>
      </c>
      <c r="I50" s="27" t="str">
        <f>IF(B50&lt;&gt;"",IFERROR(VLOOKUP(B50,SignOnSheet!$D$5:$K$27,2,FALSE),"NON_LISTED"),"")</f>
        <v/>
      </c>
      <c r="J50" s="18" t="str">
        <f t="shared" si="0"/>
        <v/>
      </c>
      <c r="K50" s="19" t="str">
        <f t="shared" si="1"/>
        <v/>
      </c>
      <c r="L50" s="19" t="str">
        <f t="shared" si="2"/>
        <v/>
      </c>
      <c r="M50" s="18" t="str">
        <f>IF(ISTEXT(C50),SignOnSheet!$U$31+1,IF(C50&lt;&gt;"",IFERROR(IF(L50&gt;0,RANK(L50,IF(L$6:L$56&gt;0,L$6:L$56,),1)-COUNTIF(L$6:L$56,"=0"),IF(L50&lt;&gt;"",SignOnSheet!$U$31+1,0)),0),""))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">
      <c r="A51" s="17">
        <f t="shared" si="3"/>
        <v>46</v>
      </c>
      <c r="B51" s="11"/>
      <c r="C51" s="11"/>
      <c r="D51" s="17" t="str">
        <f>IF(B51&lt;&gt;"",IFERROR(VLOOKUP(B51,SignOnSheet!$D$5:$N$27,7,FALSE),"NON_LISTED"),"")</f>
        <v/>
      </c>
      <c r="E51" s="18" t="str">
        <f>IF(B51&lt;&gt;"",IFERROR(VLOOKUP(B51,SignOnSheet!$D$5:$K$27,3,FALSE),"NON_LISTED"),"")</f>
        <v/>
      </c>
      <c r="F51" s="18" t="str">
        <f>IF(B51&lt;&gt;"",IFERROR(VLOOKUP(B51,SignOnSheet!$D$5:$K$27,4,FALSE),"NON_LISTED"),"")</f>
        <v/>
      </c>
      <c r="G51" s="18" t="str">
        <f>IF(B51&lt;&gt;"",IFERROR(VLOOKUP(B51,SignOnSheet!$D$5:$K$27,5,FALSE),"NON_LISTED"),"")</f>
        <v/>
      </c>
      <c r="H51" s="18" t="str">
        <f>IF(B51&lt;&gt;"",IFERROR(VLOOKUP(B51,SignOnSheet!$D$5:$K$27,6,FALSE),"NON_LISTED"),"")</f>
        <v/>
      </c>
      <c r="I51" s="27" t="str">
        <f>IF(B51&lt;&gt;"",IFERROR(VLOOKUP(B51,SignOnSheet!$D$5:$K$27,2,FALSE),"NON_LISTED"),"")</f>
        <v/>
      </c>
      <c r="J51" s="18" t="str">
        <f t="shared" si="0"/>
        <v/>
      </c>
      <c r="K51" s="19" t="str">
        <f t="shared" si="1"/>
        <v/>
      </c>
      <c r="L51" s="19" t="str">
        <f t="shared" si="2"/>
        <v/>
      </c>
      <c r="M51" s="18" t="str">
        <f>IF(ISTEXT(C51),SignOnSheet!$U$31+1,IF(C51&lt;&gt;"",IFERROR(IF(L51&gt;0,RANK(L51,IF(L$6:L$56&gt;0,L$6:L$56,),1)-COUNTIF(L$6:L$56,"=0"),IF(L51&lt;&gt;"",SignOnSheet!$U$31+1,0)),0),""))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">
      <c r="A52" s="17">
        <f t="shared" si="3"/>
        <v>47</v>
      </c>
      <c r="B52" s="11"/>
      <c r="C52" s="11"/>
      <c r="D52" s="17" t="str">
        <f>IF(B52&lt;&gt;"",IFERROR(VLOOKUP(B52,SignOnSheet!$D$5:$N$27,7,FALSE),"NON_LISTED"),"")</f>
        <v/>
      </c>
      <c r="E52" s="18" t="str">
        <f>IF(B52&lt;&gt;"",IFERROR(VLOOKUP(B52,SignOnSheet!$D$5:$K$27,3,FALSE),"NON_LISTED"),"")</f>
        <v/>
      </c>
      <c r="F52" s="18" t="str">
        <f>IF(B52&lt;&gt;"",IFERROR(VLOOKUP(B52,SignOnSheet!$D$5:$K$27,4,FALSE),"NON_LISTED"),"")</f>
        <v/>
      </c>
      <c r="G52" s="18" t="str">
        <f>IF(B52&lt;&gt;"",IFERROR(VLOOKUP(B52,SignOnSheet!$D$5:$K$27,5,FALSE),"NON_LISTED"),"")</f>
        <v/>
      </c>
      <c r="H52" s="18" t="str">
        <f>IF(B52&lt;&gt;"",IFERROR(VLOOKUP(B52,SignOnSheet!$D$5:$K$27,6,FALSE),"NON_LISTED"),"")</f>
        <v/>
      </c>
      <c r="I52" s="27" t="str">
        <f>IF(B52&lt;&gt;"",IFERROR(VLOOKUP(B52,SignOnSheet!$D$5:$K$27,2,FALSE),"NON_LISTED"),"")</f>
        <v/>
      </c>
      <c r="J52" s="18" t="str">
        <f t="shared" si="0"/>
        <v/>
      </c>
      <c r="K52" s="19" t="str">
        <f t="shared" si="1"/>
        <v/>
      </c>
      <c r="L52" s="19" t="str">
        <f t="shared" si="2"/>
        <v/>
      </c>
      <c r="M52" s="18" t="str">
        <f>IF(ISTEXT(C52),SignOnSheet!$U$31+1,IF(C52&lt;&gt;"",IFERROR(IF(L52&gt;0,RANK(L52,IF(L$6:L$56&gt;0,L$6:L$56,),1)-COUNTIF(L$6:L$56,"=0"),IF(L52&lt;&gt;"",SignOnSheet!$U$31+1,0)),0),""))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">
      <c r="A53" s="17">
        <f t="shared" si="3"/>
        <v>48</v>
      </c>
      <c r="B53" s="11"/>
      <c r="C53" s="11"/>
      <c r="D53" s="17" t="str">
        <f>IF(B53&lt;&gt;"",IFERROR(VLOOKUP(B53,SignOnSheet!$D$5:$N$27,7,FALSE),"NON_LISTED"),"")</f>
        <v/>
      </c>
      <c r="E53" s="18" t="str">
        <f>IF(B53&lt;&gt;"",IFERROR(VLOOKUP(B53,SignOnSheet!$D$5:$K$27,3,FALSE),"NON_LISTED"),"")</f>
        <v/>
      </c>
      <c r="F53" s="18" t="str">
        <f>IF(B53&lt;&gt;"",IFERROR(VLOOKUP(B53,SignOnSheet!$D$5:$K$27,4,FALSE),"NON_LISTED"),"")</f>
        <v/>
      </c>
      <c r="G53" s="18" t="str">
        <f>IF(B53&lt;&gt;"",IFERROR(VLOOKUP(B53,SignOnSheet!$D$5:$K$27,5,FALSE),"NON_LISTED"),"")</f>
        <v/>
      </c>
      <c r="H53" s="18" t="str">
        <f>IF(B53&lt;&gt;"",IFERROR(VLOOKUP(B53,SignOnSheet!$D$5:$K$27,6,FALSE),"NON_LISTED"),"")</f>
        <v/>
      </c>
      <c r="I53" s="27" t="str">
        <f>IF(B53&lt;&gt;"",IFERROR(VLOOKUP(B53,SignOnSheet!$D$5:$K$27,2,FALSE),"NON_LISTED"),"")</f>
        <v/>
      </c>
      <c r="J53" s="18" t="str">
        <f t="shared" si="0"/>
        <v/>
      </c>
      <c r="K53" s="19" t="str">
        <f t="shared" si="1"/>
        <v/>
      </c>
      <c r="L53" s="19" t="str">
        <f t="shared" si="2"/>
        <v/>
      </c>
      <c r="M53" s="18" t="str">
        <f>IF(ISTEXT(C53),SignOnSheet!$U$31+1,IF(C53&lt;&gt;"",IFERROR(IF(L53&gt;0,RANK(L53,IF(L$6:L$56&gt;0,L$6:L$56,),1)-COUNTIF(L$6:L$56,"=0"),IF(L53&lt;&gt;"",SignOnSheet!$U$31+1,0)),0),""))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">
      <c r="A54" s="17">
        <f t="shared" si="3"/>
        <v>49</v>
      </c>
      <c r="B54" s="11"/>
      <c r="C54" s="11"/>
      <c r="D54" s="17" t="str">
        <f>IF(B54&lt;&gt;"",IFERROR(VLOOKUP(B54,SignOnSheet!$D$5:$N$27,7,FALSE),"NON_LISTED"),"")</f>
        <v/>
      </c>
      <c r="E54" s="18" t="str">
        <f>IF(B54&lt;&gt;"",IFERROR(VLOOKUP(B54,SignOnSheet!$D$5:$K$27,3,FALSE),"NON_LISTED"),"")</f>
        <v/>
      </c>
      <c r="F54" s="18" t="str">
        <f>IF(B54&lt;&gt;"",IFERROR(VLOOKUP(B54,SignOnSheet!$D$5:$K$27,4,FALSE),"NON_LISTED"),"")</f>
        <v/>
      </c>
      <c r="G54" s="18" t="str">
        <f>IF(B54&lt;&gt;"",IFERROR(VLOOKUP(B54,SignOnSheet!$D$5:$K$27,5,FALSE),"NON_LISTED"),"")</f>
        <v/>
      </c>
      <c r="H54" s="18" t="str">
        <f>IF(B54&lt;&gt;"",IFERROR(VLOOKUP(B54,SignOnSheet!$D$5:$K$27,6,FALSE),"NON_LISTED"),"")</f>
        <v/>
      </c>
      <c r="I54" s="27" t="str">
        <f>IF(B54&lt;&gt;"",IFERROR(VLOOKUP(B54,SignOnSheet!$D$5:$K$27,2,FALSE),"NON_LISTED"),"")</f>
        <v/>
      </c>
      <c r="J54" s="18" t="str">
        <f t="shared" si="0"/>
        <v/>
      </c>
      <c r="K54" s="19" t="str">
        <f t="shared" si="1"/>
        <v/>
      </c>
      <c r="L54" s="19" t="str">
        <f t="shared" si="2"/>
        <v/>
      </c>
      <c r="M54" s="18" t="str">
        <f>IF(ISTEXT(C54),SignOnSheet!$U$31+1,IF(C54&lt;&gt;"",IFERROR(IF(L54&gt;0,RANK(L54,IF(L$6:L$56&gt;0,L$6:L$56,),1)-COUNTIF(L$6:L$56,"=0"),IF(L54&lt;&gt;"",SignOnSheet!$U$31+1,0)),0),""))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">
      <c r="A55" s="17">
        <f t="shared" si="3"/>
        <v>50</v>
      </c>
      <c r="B55" s="11"/>
      <c r="C55" s="11"/>
      <c r="D55" s="17" t="str">
        <f>IF(B55&lt;&gt;"",IFERROR(VLOOKUP(B55,SignOnSheet!$D$5:$N$27,7,FALSE),"NON_LISTED"),"")</f>
        <v/>
      </c>
      <c r="E55" s="18" t="str">
        <f>IF(B55&lt;&gt;"",IFERROR(VLOOKUP(B55,SignOnSheet!$D$5:$K$27,3,FALSE),"NON_LISTED"),"")</f>
        <v/>
      </c>
      <c r="F55" s="18" t="str">
        <f>IF(B55&lt;&gt;"",IFERROR(VLOOKUP(B55,SignOnSheet!$D$5:$K$27,4,FALSE),"NON_LISTED"),"")</f>
        <v/>
      </c>
      <c r="G55" s="18" t="str">
        <f>IF(B55&lt;&gt;"",IFERROR(VLOOKUP(B55,SignOnSheet!$D$5:$K$27,5,FALSE),"NON_LISTED"),"")</f>
        <v/>
      </c>
      <c r="H55" s="18" t="str">
        <f>IF(B55&lt;&gt;"",IFERROR(VLOOKUP(B55,SignOnSheet!$D$5:$K$27,6,FALSE),"NON_LISTED"),"")</f>
        <v/>
      </c>
      <c r="I55" s="27" t="str">
        <f>IF(B55&lt;&gt;"",IFERROR(VLOOKUP(B55,SignOnSheet!$D$5:$K$27,2,FALSE),"NON_LISTED"),"")</f>
        <v/>
      </c>
      <c r="J55" s="18" t="str">
        <f t="shared" si="0"/>
        <v/>
      </c>
      <c r="K55" s="19" t="str">
        <f t="shared" si="1"/>
        <v/>
      </c>
      <c r="L55" s="19" t="str">
        <f t="shared" si="2"/>
        <v/>
      </c>
      <c r="M55" s="18" t="str">
        <f>IF(ISTEXT(C55),SignOnSheet!$U$31+1,IF(C55&lt;&gt;"",IFERROR(IF(L55&gt;0,RANK(L55,IF(L$6:L$56&gt;0,L$6:L$56,),1)-COUNTIF(L$6:L$56,"=0"),IF(L55&lt;&gt;"",SignOnSheet!$U$31+1,0)),0),""))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">
      <c r="A56" s="17">
        <f t="shared" si="3"/>
        <v>51</v>
      </c>
      <c r="B56" s="11"/>
      <c r="C56" s="11"/>
      <c r="D56" s="17" t="str">
        <f>IF(B56&lt;&gt;"",IFERROR(VLOOKUP(B56,SignOnSheet!$D$5:$N$27,7,FALSE),"NON_LISTED"),"")</f>
        <v/>
      </c>
      <c r="E56" s="18" t="str">
        <f>IF(B56&lt;&gt;"",IFERROR(VLOOKUP(B56,SignOnSheet!$D$5:$K$27,3,FALSE),"NON_LISTED"),"")</f>
        <v/>
      </c>
      <c r="F56" s="18" t="str">
        <f>IF(B56&lt;&gt;"",IFERROR(VLOOKUP(B56,SignOnSheet!$D$5:$K$27,4,FALSE),"NON_LISTED"),"")</f>
        <v/>
      </c>
      <c r="G56" s="18" t="str">
        <f>IF(B56&lt;&gt;"",IFERROR(VLOOKUP(B56,SignOnSheet!$D$5:$K$27,5,FALSE),"NON_LISTED"),"")</f>
        <v/>
      </c>
      <c r="H56" s="18" t="str">
        <f>IF(B56&lt;&gt;"",IFERROR(VLOOKUP(B56,SignOnSheet!$D$5:$K$27,6,FALSE),"NON_LISTED"),"")</f>
        <v/>
      </c>
      <c r="I56" s="27" t="str">
        <f>IF(B56&lt;&gt;"",IFERROR(VLOOKUP(B56,SignOnSheet!$D$5:$K$27,2,FALSE),"NON_LISTED"),"")</f>
        <v/>
      </c>
      <c r="J56" s="18" t="str">
        <f t="shared" si="0"/>
        <v/>
      </c>
      <c r="K56" s="19" t="str">
        <f t="shared" si="1"/>
        <v/>
      </c>
      <c r="L56" s="19" t="str">
        <f t="shared" si="2"/>
        <v/>
      </c>
      <c r="M56" s="18" t="str">
        <f>IF(ISTEXT(C56),SignOnSheet!$U$31+1,IF(C56&lt;&gt;"",IFERROR(IF(L56&gt;0,RANK(L56,IF(L$6:L$56&gt;0,L$6:L$56,),1)-COUNTIF(L$6:L$56,"=0"),IF(L56&lt;&gt;"",SignOnSheet!$U$31+1,0)),0),""))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conditionalFormatting sqref="B36:B40">
    <cfRule type="duplicateValues" dxfId="11" priority="4"/>
  </conditionalFormatting>
  <conditionalFormatting sqref="B34:B35">
    <cfRule type="duplicateValues" dxfId="10" priority="3"/>
  </conditionalFormatting>
  <conditionalFormatting sqref="B6:B33">
    <cfRule type="duplicateValues" dxfId="9" priority="2"/>
  </conditionalFormatting>
  <conditionalFormatting sqref="C6:C24">
    <cfRule type="duplicateValues" dxfId="8" priority="1"/>
  </conditionalFormatting>
  <pageMargins left="0.70866141732283472" right="0.70866141732283472" top="0.74803149606299213" bottom="0.74803149606299213" header="0.31496062992125984" footer="0.31496062992125984"/>
  <pageSetup scale="6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58"/>
  <sheetViews>
    <sheetView view="pageBreakPreview" topLeftCell="A2" zoomScale="85" zoomScaleSheetLayoutView="85" workbookViewId="0">
      <selection activeCell="B6" sqref="B6:C19"/>
    </sheetView>
  </sheetViews>
  <sheetFormatPr defaultColWidth="8.85546875" defaultRowHeight="12.75" x14ac:dyDescent="0.2"/>
  <cols>
    <col min="3" max="3" width="10.42578125" customWidth="1"/>
    <col min="4" max="4" width="35.85546875" customWidth="1"/>
    <col min="5" max="5" width="10.85546875" customWidth="1"/>
    <col min="6" max="7" width="7.140625" customWidth="1"/>
    <col min="8" max="8" width="6" customWidth="1"/>
    <col min="9" max="9" width="1.28515625" customWidth="1"/>
    <col min="11" max="11" width="6" bestFit="1" customWidth="1"/>
    <col min="12" max="12" width="10" customWidth="1"/>
    <col min="13" max="13" width="11" customWidth="1"/>
    <col min="14" max="14" width="8.140625" hidden="1" customWidth="1"/>
    <col min="15" max="15" width="8" customWidth="1"/>
    <col min="16" max="16" width="8.140625" customWidth="1"/>
    <col min="17" max="17" width="3.85546875" customWidth="1"/>
    <col min="18" max="18" width="8.140625" customWidth="1"/>
    <col min="19" max="20" width="8.42578125" customWidth="1"/>
  </cols>
  <sheetData>
    <row r="1" spans="1:25" s="43" customFormat="1" ht="150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75" x14ac:dyDescent="0.25">
      <c r="B2" s="14" t="s">
        <v>25</v>
      </c>
      <c r="C2" s="13">
        <v>12</v>
      </c>
      <c r="F2" s="95"/>
      <c r="G2" s="95"/>
      <c r="H2" s="95"/>
      <c r="I2" s="95"/>
      <c r="J2" s="95"/>
    </row>
    <row r="3" spans="1:25" x14ac:dyDescent="0.2">
      <c r="B3" s="41" t="s">
        <v>280</v>
      </c>
      <c r="C3" s="83">
        <v>0</v>
      </c>
      <c r="F3" s="95"/>
      <c r="G3" s="95"/>
      <c r="H3" s="95"/>
      <c r="I3" s="95"/>
      <c r="J3" s="18">
        <v>-360</v>
      </c>
    </row>
    <row r="4" spans="1:25" x14ac:dyDescent="0.2">
      <c r="B4" s="41" t="s">
        <v>281</v>
      </c>
      <c r="C4">
        <v>0</v>
      </c>
      <c r="J4" s="18">
        <v>0</v>
      </c>
      <c r="N4" s="134"/>
      <c r="O4" s="134"/>
      <c r="P4" s="134"/>
      <c r="Q4" s="134"/>
      <c r="R4" s="134"/>
      <c r="S4" s="134"/>
      <c r="T4" s="134"/>
    </row>
    <row r="5" spans="1:25" ht="51" x14ac:dyDescent="0.2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">
      <c r="A6" s="17">
        <v>1</v>
      </c>
      <c r="B6" s="11">
        <v>23</v>
      </c>
      <c r="C6" s="11">
        <v>4327</v>
      </c>
      <c r="D6" s="17" t="str">
        <f>IF(B6&lt;&gt;"",IFERROR(VLOOKUP(B6,SignOnSheet!$D$5:$N$27,7,FALSE),"NON_LISTED"),"")</f>
        <v>Garth Loudon-Robbie Edouard-Betsy</v>
      </c>
      <c r="E6" s="18" t="str">
        <f>IF(B6&lt;&gt;"",IFERROR(VLOOKUP(B6,SignOnSheet!$D$5:$K$27,3,FALSE),"NON_LISTED"),"")</f>
        <v>Hobie 16</v>
      </c>
      <c r="F6" s="18">
        <f>IF(B6&lt;&gt;"",IFERROR(VLOOKUP(B6,SignOnSheet!$D$5:$K$27,4,FALSE),"NON_LISTED"),"")</f>
        <v>1.21</v>
      </c>
      <c r="G6" s="18" t="str">
        <f>IF(B6&lt;&gt;"",IFERROR(VLOOKUP(B6,SignOnSheet!$D$5:$K$27,5,FALSE),"NON_LISTED"),"")</f>
        <v>B</v>
      </c>
      <c r="H6" s="18">
        <f>IF(B6&lt;&gt;"",IFERROR(VLOOKUP(B6,SignOnSheet!$D$5:$K$27,6,FALSE),"NON_LISTED"),"")</f>
        <v>3</v>
      </c>
      <c r="I6" s="39">
        <f>IF(B6&lt;&gt;"",IFERROR(VLOOKUP(B6,SignOnSheet!$D$5:$K$27,2,FALSE),"NON_LISTED"),"")</f>
        <v>0</v>
      </c>
      <c r="J6" s="18">
        <f t="shared" ref="J6:J56" si="0">IFERROR(IF(LEFT(C6,1)&lt;&gt;"D",IFERROR(RIGHT(C6,2)+LEFT(RIGHT(C6,4),2)*60+(C6-RIGHT(C6,4))/10000*3600-IF(G6="B",$J$4,$J$3),""),"" ),"")</f>
        <v>2607</v>
      </c>
      <c r="K6" s="19">
        <f t="shared" ref="K6:K56" si="1">IF(C6&lt;&gt;"",IFERROR(IF(C6&gt;0,RANK(J6,IF(J$6:J$56&gt;0,J$6:J$56,),1)-COUNTIF(J$6:J$56,"=0"),IF(C6="",COUNT(J$6:J$56)+1,0)),0),"")</f>
        <v>1</v>
      </c>
      <c r="L6" s="19">
        <f t="shared" ref="L6:L56" si="2">IFERROR(IF(J6&lt;&gt;"",J6/F6,"")/H6,"")</f>
        <v>718.18181818181813</v>
      </c>
      <c r="M6" s="18">
        <f>IF(ISTEXT(C6),SignOnSheet!$U$31+1,IF(C6&lt;&gt;"",IFERROR(IF(L6&gt;0,RANK(L6,IF(L$6:L$56&gt;0,L$6:L$56,),1)-COUNTIF(L$6:L$56,"=0"),IF(L6&lt;&gt;"",SignOnSheet!$U$31+1,0)),0),""))</f>
        <v>1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">
      <c r="A7" s="17">
        <v>2</v>
      </c>
      <c r="B7" s="11">
        <v>113744</v>
      </c>
      <c r="C7" s="11">
        <v>4433</v>
      </c>
      <c r="D7" s="17" t="str">
        <f>IF(B7&lt;&gt;"",IFERROR(VLOOKUP(B7,SignOnSheet!$D$5:$N$27,7,FALSE),"NON_LISTED"),"")</f>
        <v>Grahame Southwick-Sharon Rayner</v>
      </c>
      <c r="E7" s="18" t="str">
        <f>IF(B7&lt;&gt;"",IFERROR(VLOOKUP(B7,SignOnSheet!$D$5:$K$27,3,FALSE),"NON_LISTED"),"")</f>
        <v>Hobie 16</v>
      </c>
      <c r="F7" s="18">
        <f>IF(B7&lt;&gt;"",IFERROR(VLOOKUP(B7,SignOnSheet!$D$5:$K$27,4,FALSE),"NON_LISTED"),"")</f>
        <v>1.21</v>
      </c>
      <c r="G7" s="18" t="str">
        <f>IF(B7&lt;&gt;"",IFERROR(VLOOKUP(B7,SignOnSheet!$D$5:$K$27,5,FALSE),"NON_LISTED"),"")</f>
        <v>B</v>
      </c>
      <c r="H7" s="18">
        <f>IF(B7&lt;&gt;"",IFERROR(VLOOKUP(B7,SignOnSheet!$D$5:$K$27,6,FALSE),"NON_LISTED"),"")</f>
        <v>3</v>
      </c>
      <c r="I7" s="39">
        <f>IF(B7&lt;&gt;"",IFERROR(VLOOKUP(B7,SignOnSheet!$D$5:$K$27,2,FALSE),"NON_LISTED"),"")</f>
        <v>0</v>
      </c>
      <c r="J7" s="18">
        <f t="shared" si="0"/>
        <v>2673</v>
      </c>
      <c r="K7" s="19">
        <f t="shared" si="1"/>
        <v>2</v>
      </c>
      <c r="L7" s="19">
        <f t="shared" si="2"/>
        <v>736.36363636363637</v>
      </c>
      <c r="M7" s="18">
        <f>IF(ISTEXT(C7),SignOnSheet!$U$31+1,IF(C7&lt;&gt;"",IFERROR(IF(L7&gt;0,RANK(L7,IF(L$6:L$56&gt;0,L$6:L$56,),1)-COUNTIF(L$6:L$56,"=0"),IF(L7&lt;&gt;"",SignOnSheet!$U$31+1,0)),0),""))</f>
        <v>2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">
      <c r="A8" s="17">
        <f t="shared" ref="A8:A56" si="3">A7+1</f>
        <v>3</v>
      </c>
      <c r="B8" s="11">
        <v>115080</v>
      </c>
      <c r="C8" s="11">
        <v>4621</v>
      </c>
      <c r="D8" s="17" t="str">
        <f>IF(B8&lt;&gt;"",IFERROR(VLOOKUP(B8,SignOnSheet!$D$5:$N$27,7,FALSE),"NON_LISTED"),"")</f>
        <v>Clementine James-Laura Kelly</v>
      </c>
      <c r="E8" s="18" t="str">
        <f>IF(B8&lt;&gt;"",IFERROR(VLOOKUP(B8,SignOnSheet!$D$5:$K$27,3,FALSE),"NON_LISTED"),"")</f>
        <v>Hobie 16</v>
      </c>
      <c r="F8" s="18">
        <f>IF(B8&lt;&gt;"",IFERROR(VLOOKUP(B8,SignOnSheet!$D$5:$K$27,4,FALSE),"NON_LISTED"),"")</f>
        <v>1.21</v>
      </c>
      <c r="G8" s="18" t="str">
        <f>IF(B8&lt;&gt;"",IFERROR(VLOOKUP(B8,SignOnSheet!$D$5:$K$27,5,FALSE),"NON_LISTED"),"")</f>
        <v>B</v>
      </c>
      <c r="H8" s="18">
        <f>IF(B8&lt;&gt;"",IFERROR(VLOOKUP(B8,SignOnSheet!$D$5:$K$27,6,FALSE),"NON_LISTED"),"")</f>
        <v>3</v>
      </c>
      <c r="I8" s="39">
        <f>IF(B8&lt;&gt;"",IFERROR(VLOOKUP(B8,SignOnSheet!$D$5:$K$27,2,FALSE),"NON_LISTED"),"")</f>
        <v>0</v>
      </c>
      <c r="J8" s="18">
        <f t="shared" si="0"/>
        <v>2781</v>
      </c>
      <c r="K8" s="19">
        <f t="shared" si="1"/>
        <v>3</v>
      </c>
      <c r="L8" s="19">
        <f t="shared" si="2"/>
        <v>766.11570247933889</v>
      </c>
      <c r="M8" s="18">
        <f>IF(ISTEXT(C8),SignOnSheet!$U$31+1,IF(C8&lt;&gt;"",IFERROR(IF(L8&gt;0,RANK(L8,IF(L$6:L$56&gt;0,L$6:L$56,),1)-COUNTIF(L$6:L$56,"=0"),IF(L8&lt;&gt;"",SignOnSheet!$U$31+1,0)),0),""))</f>
        <v>3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">
      <c r="A9" s="17">
        <f t="shared" si="3"/>
        <v>4</v>
      </c>
      <c r="B9" s="11">
        <v>114146</v>
      </c>
      <c r="C9" s="11">
        <v>4638</v>
      </c>
      <c r="D9" s="17" t="str">
        <f>IF(B9&lt;&gt;"",IFERROR(VLOOKUP(B9,SignOnSheet!$D$5:$N$27,7,FALSE),"NON_LISTED"),"")</f>
        <v>Andrew Boyd-Kim Troll</v>
      </c>
      <c r="E9" s="18" t="str">
        <f>IF(B9&lt;&gt;"",IFERROR(VLOOKUP(B9,SignOnSheet!$D$5:$K$27,3,FALSE),"NON_LISTED"),"")</f>
        <v>Hobie 16</v>
      </c>
      <c r="F9" s="18">
        <f>IF(B9&lt;&gt;"",IFERROR(VLOOKUP(B9,SignOnSheet!$D$5:$K$27,4,FALSE),"NON_LISTED"),"")</f>
        <v>1.21</v>
      </c>
      <c r="G9" s="18" t="str">
        <f>IF(B9&lt;&gt;"",IFERROR(VLOOKUP(B9,SignOnSheet!$D$5:$K$27,5,FALSE),"NON_LISTED"),"")</f>
        <v>B</v>
      </c>
      <c r="H9" s="18">
        <f>IF(B9&lt;&gt;"",IFERROR(VLOOKUP(B9,SignOnSheet!$D$5:$K$27,6,FALSE),"NON_LISTED"),"")</f>
        <v>3</v>
      </c>
      <c r="I9" s="39">
        <f>IF(B9&lt;&gt;"",IFERROR(VLOOKUP(B9,SignOnSheet!$D$5:$K$27,2,FALSE),"NON_LISTED"),"")</f>
        <v>0</v>
      </c>
      <c r="J9" s="18">
        <f t="shared" si="0"/>
        <v>2798</v>
      </c>
      <c r="K9" s="19">
        <f t="shared" si="1"/>
        <v>4</v>
      </c>
      <c r="L9" s="19">
        <f t="shared" si="2"/>
        <v>770.79889807162533</v>
      </c>
      <c r="M9" s="18">
        <f>IF(ISTEXT(C9),SignOnSheet!$U$31+1,IF(C9&lt;&gt;"",IFERROR(IF(L9&gt;0,RANK(L9,IF(L$6:L$56&gt;0,L$6:L$56,),1)-COUNTIF(L$6:L$56,"=0"),IF(L9&lt;&gt;"",SignOnSheet!$U$31+1,0)),0),""))</f>
        <v>4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">
      <c r="A10" s="17">
        <f t="shared" si="3"/>
        <v>5</v>
      </c>
      <c r="B10" s="11">
        <v>112480</v>
      </c>
      <c r="C10" s="11">
        <v>4738</v>
      </c>
      <c r="D10" s="17" t="str">
        <f>IF(B10&lt;&gt;"",IFERROR(VLOOKUP(B10,SignOnSheet!$D$5:$N$27,7,FALSE),"NON_LISTED"),"")</f>
        <v>Craig Wood-Carrie Wood</v>
      </c>
      <c r="E10" s="18" t="str">
        <f>IF(B10&lt;&gt;"",IFERROR(VLOOKUP(B10,SignOnSheet!$D$5:$K$27,3,FALSE),"NON_LISTED"),"")</f>
        <v>Hobie 16</v>
      </c>
      <c r="F10" s="18">
        <f>IF(B10&lt;&gt;"",IFERROR(VLOOKUP(B10,SignOnSheet!$D$5:$K$27,4,FALSE),"NON_LISTED"),"")</f>
        <v>1.21</v>
      </c>
      <c r="G10" s="18" t="str">
        <f>IF(B10&lt;&gt;"",IFERROR(VLOOKUP(B10,SignOnSheet!$D$5:$K$27,5,FALSE),"NON_LISTED"),"")</f>
        <v>B</v>
      </c>
      <c r="H10" s="18">
        <f>IF(B10&lt;&gt;"",IFERROR(VLOOKUP(B10,SignOnSheet!$D$5:$K$27,6,FALSE),"NON_LISTED"),"")</f>
        <v>3</v>
      </c>
      <c r="I10" s="39">
        <f>IF(B10&lt;&gt;"",IFERROR(VLOOKUP(B10,SignOnSheet!$D$5:$K$27,2,FALSE),"NON_LISTED"),"")</f>
        <v>0</v>
      </c>
      <c r="J10" s="18">
        <f t="shared" si="0"/>
        <v>2858</v>
      </c>
      <c r="K10" s="19">
        <f t="shared" si="1"/>
        <v>5</v>
      </c>
      <c r="L10" s="19">
        <f t="shared" si="2"/>
        <v>787.32782369146014</v>
      </c>
      <c r="M10" s="18">
        <f>IF(ISTEXT(C10),SignOnSheet!$U$31+1,IF(C10&lt;&gt;"",IFERROR(IF(L10&gt;0,RANK(L10,IF(L$6:L$56&gt;0,L$6:L$56,),1)-COUNTIF(L$6:L$56,"=0"),IF(L10&lt;&gt;"",SignOnSheet!$U$31+1,0)),0),""))</f>
        <v>5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">
      <c r="A11" s="17">
        <f t="shared" si="3"/>
        <v>6</v>
      </c>
      <c r="B11" s="11">
        <v>91082</v>
      </c>
      <c r="C11" s="11">
        <v>5000</v>
      </c>
      <c r="D11" s="17" t="str">
        <f>IF(B11&lt;&gt;"",IFERROR(VLOOKUP(B11,SignOnSheet!$D$5:$N$27,7,FALSE),"NON_LISTED"),"")</f>
        <v>David Scott-Suzanne Morton</v>
      </c>
      <c r="E11" s="18" t="str">
        <f>IF(B11&lt;&gt;"",IFERROR(VLOOKUP(B11,SignOnSheet!$D$5:$K$27,3,FALSE),"NON_LISTED"),"")</f>
        <v>Hobie 16</v>
      </c>
      <c r="F11" s="18">
        <f>IF(B11&lt;&gt;"",IFERROR(VLOOKUP(B11,SignOnSheet!$D$5:$K$27,4,FALSE),"NON_LISTED"),"")</f>
        <v>1.21</v>
      </c>
      <c r="G11" s="18" t="str">
        <f>IF(B11&lt;&gt;"",IFERROR(VLOOKUP(B11,SignOnSheet!$D$5:$K$27,5,FALSE),"NON_LISTED"),"")</f>
        <v>B</v>
      </c>
      <c r="H11" s="18">
        <f>IF(B11&lt;&gt;"",IFERROR(VLOOKUP(B11,SignOnSheet!$D$5:$K$27,6,FALSE),"NON_LISTED"),"")</f>
        <v>3</v>
      </c>
      <c r="I11" s="39">
        <f>IF(B11&lt;&gt;"",IFERROR(VLOOKUP(B11,SignOnSheet!$D$5:$K$27,2,FALSE),"NON_LISTED"),"")</f>
        <v>0</v>
      </c>
      <c r="J11" s="18">
        <f t="shared" si="0"/>
        <v>3000</v>
      </c>
      <c r="K11" s="19">
        <f t="shared" si="1"/>
        <v>6</v>
      </c>
      <c r="L11" s="19">
        <f t="shared" si="2"/>
        <v>826.44628099173553</v>
      </c>
      <c r="M11" s="18">
        <f>IF(ISTEXT(C11),SignOnSheet!$U$31+1,IF(C11&lt;&gt;"",IFERROR(IF(L11&gt;0,RANK(L11,IF(L$6:L$56&gt;0,L$6:L$56,),1)-COUNTIF(L$6:L$56,"=0"),IF(L11&lt;&gt;"",SignOnSheet!$U$31+1,0)),0),""))</f>
        <v>6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">
      <c r="A12" s="17">
        <f t="shared" si="3"/>
        <v>7</v>
      </c>
      <c r="B12" s="11">
        <v>113344</v>
      </c>
      <c r="C12" s="11">
        <v>5002</v>
      </c>
      <c r="D12" s="17" t="str">
        <f>IF(B12&lt;&gt;"",IFERROR(VLOOKUP(B12,SignOnSheet!$D$5:$N$27,7,FALSE),"NON_LISTED"),"")</f>
        <v>Cyrille Girardin-Rob Pettit</v>
      </c>
      <c r="E12" s="18" t="str">
        <f>IF(B12&lt;&gt;"",IFERROR(VLOOKUP(B12,SignOnSheet!$D$5:$K$27,3,FALSE),"NON_LISTED"),"")</f>
        <v>Hobie 16</v>
      </c>
      <c r="F12" s="18">
        <f>IF(B12&lt;&gt;"",IFERROR(VLOOKUP(B12,SignOnSheet!$D$5:$K$27,4,FALSE),"NON_LISTED"),"")</f>
        <v>1.21</v>
      </c>
      <c r="G12" s="18" t="str">
        <f>IF(B12&lt;&gt;"",IFERROR(VLOOKUP(B12,SignOnSheet!$D$5:$K$27,5,FALSE),"NON_LISTED"),"")</f>
        <v>B</v>
      </c>
      <c r="H12" s="18">
        <f>IF(B12&lt;&gt;"",IFERROR(VLOOKUP(B12,SignOnSheet!$D$5:$K$27,6,FALSE),"NON_LISTED"),"")</f>
        <v>3</v>
      </c>
      <c r="I12" s="39">
        <f>IF(B12&lt;&gt;"",IFERROR(VLOOKUP(B12,SignOnSheet!$D$5:$K$27,2,FALSE),"NON_LISTED"),"")</f>
        <v>0</v>
      </c>
      <c r="J12" s="18">
        <f t="shared" si="0"/>
        <v>3002</v>
      </c>
      <c r="K12" s="19">
        <f t="shared" si="1"/>
        <v>7</v>
      </c>
      <c r="L12" s="19">
        <f t="shared" si="2"/>
        <v>826.9972451790635</v>
      </c>
      <c r="M12" s="18">
        <f>IF(ISTEXT(C12),SignOnSheet!$U$31+1,IF(C12&lt;&gt;"",IFERROR(IF(L12&gt;0,RANK(L12,IF(L$6:L$56&gt;0,L$6:L$56,),1)-COUNTIF(L$6:L$56,"=0"),IF(L12&lt;&gt;"",SignOnSheet!$U$31+1,0)),0),""))</f>
        <v>7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">
      <c r="A13" s="17">
        <f t="shared" si="3"/>
        <v>8</v>
      </c>
      <c r="B13" s="11">
        <v>115106</v>
      </c>
      <c r="C13" s="11">
        <v>5103</v>
      </c>
      <c r="D13" s="17" t="str">
        <f>IF(B13&lt;&gt;"",IFERROR(VLOOKUP(B13,SignOnSheet!$D$5:$N$27,7,FALSE),"NON_LISTED"),"")</f>
        <v>Robert Fine-Stephanie Goodyer</v>
      </c>
      <c r="E13" s="18" t="str">
        <f>IF(B13&lt;&gt;"",IFERROR(VLOOKUP(B13,SignOnSheet!$D$5:$K$27,3,FALSE),"NON_LISTED"),"")</f>
        <v>Hobie 16</v>
      </c>
      <c r="F13" s="18">
        <f>IF(B13&lt;&gt;"",IFERROR(VLOOKUP(B13,SignOnSheet!$D$5:$K$27,4,FALSE),"NON_LISTED"),"")</f>
        <v>1.21</v>
      </c>
      <c r="G13" s="18" t="str">
        <f>IF(B13&lt;&gt;"",IFERROR(VLOOKUP(B13,SignOnSheet!$D$5:$K$27,5,FALSE),"NON_LISTED"),"")</f>
        <v>B</v>
      </c>
      <c r="H13" s="18">
        <f>IF(B13&lt;&gt;"",IFERROR(VLOOKUP(B13,SignOnSheet!$D$5:$K$27,6,FALSE),"NON_LISTED"),"")</f>
        <v>3</v>
      </c>
      <c r="I13" s="39">
        <f>IF(B13&lt;&gt;"",IFERROR(VLOOKUP(B13,SignOnSheet!$D$5:$K$27,2,FALSE),"NON_LISTED"),"")</f>
        <v>0</v>
      </c>
      <c r="J13" s="18">
        <f t="shared" si="0"/>
        <v>3063</v>
      </c>
      <c r="K13" s="19">
        <f t="shared" si="1"/>
        <v>8</v>
      </c>
      <c r="L13" s="19">
        <f t="shared" si="2"/>
        <v>843.80165289256195</v>
      </c>
      <c r="M13" s="18">
        <f>IF(ISTEXT(C13),SignOnSheet!$U$31+1,IF(C13&lt;&gt;"",IFERROR(IF(L13&gt;0,RANK(L13,IF(L$6:L$56&gt;0,L$6:L$56,),1)-COUNTIF(L$6:L$56,"=0"),IF(L13&lt;&gt;"",SignOnSheet!$U$31+1,0)),0),""))</f>
        <v>8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">
      <c r="A14" s="17">
        <f t="shared" si="3"/>
        <v>9</v>
      </c>
      <c r="B14" s="11">
        <v>115081</v>
      </c>
      <c r="C14" s="11">
        <v>5132</v>
      </c>
      <c r="D14" s="17" t="str">
        <f>IF(B14&lt;&gt;"",IFERROR(VLOOKUP(B14,SignOnSheet!$D$5:$N$27,7,FALSE),"NON_LISTED"),"")</f>
        <v>Joe Bilstein-Chiara Cei</v>
      </c>
      <c r="E14" s="18" t="str">
        <f>IF(B14&lt;&gt;"",IFERROR(VLOOKUP(B14,SignOnSheet!$D$5:$K$27,3,FALSE),"NON_LISTED"),"")</f>
        <v>Hobie 16</v>
      </c>
      <c r="F14" s="18">
        <f>IF(B14&lt;&gt;"",IFERROR(VLOOKUP(B14,SignOnSheet!$D$5:$K$27,4,FALSE),"NON_LISTED"),"")</f>
        <v>1.21</v>
      </c>
      <c r="G14" s="18" t="str">
        <f>IF(B14&lt;&gt;"",IFERROR(VLOOKUP(B14,SignOnSheet!$D$5:$K$27,5,FALSE),"NON_LISTED"),"")</f>
        <v>B</v>
      </c>
      <c r="H14" s="18">
        <f>IF(B14&lt;&gt;"",IFERROR(VLOOKUP(B14,SignOnSheet!$D$5:$K$27,6,FALSE),"NON_LISTED"),"")</f>
        <v>3</v>
      </c>
      <c r="I14" s="39">
        <f>IF(B14&lt;&gt;"",IFERROR(VLOOKUP(B14,SignOnSheet!$D$5:$K$27,2,FALSE),"NON_LISTED"),"")</f>
        <v>0</v>
      </c>
      <c r="J14" s="18">
        <f t="shared" si="0"/>
        <v>3092</v>
      </c>
      <c r="K14" s="19">
        <f t="shared" si="1"/>
        <v>9</v>
      </c>
      <c r="L14" s="19">
        <f t="shared" si="2"/>
        <v>851.79063360881548</v>
      </c>
      <c r="M14" s="18">
        <f>IF(ISTEXT(C14),SignOnSheet!$U$31+1,IF(C14&lt;&gt;"",IFERROR(IF(L14&gt;0,RANK(L14,IF(L$6:L$56&gt;0,L$6:L$56,),1)-COUNTIF(L$6:L$56,"=0"),IF(L14&lt;&gt;"",SignOnSheet!$U$31+1,0)),0),""))</f>
        <v>9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">
      <c r="A15" s="17">
        <f t="shared" si="3"/>
        <v>10</v>
      </c>
      <c r="B15" s="11">
        <v>112647</v>
      </c>
      <c r="C15" s="11">
        <v>5149</v>
      </c>
      <c r="D15" s="17" t="str">
        <f>IF(B15&lt;&gt;"",IFERROR(VLOOKUP(B15,SignOnSheet!$D$5:$N$27,7,FALSE),"NON_LISTED"),"")</f>
        <v>John van der Vyver-Sam van der Vyver</v>
      </c>
      <c r="E15" s="18" t="str">
        <f>IF(B15&lt;&gt;"",IFERROR(VLOOKUP(B15,SignOnSheet!$D$5:$K$27,3,FALSE),"NON_LISTED"),"")</f>
        <v>Hobie 16</v>
      </c>
      <c r="F15" s="18">
        <f>IF(B15&lt;&gt;"",IFERROR(VLOOKUP(B15,SignOnSheet!$D$5:$K$27,4,FALSE),"NON_LISTED"),"")</f>
        <v>1.21</v>
      </c>
      <c r="G15" s="18" t="str">
        <f>IF(B15&lt;&gt;"",IFERROR(VLOOKUP(B15,SignOnSheet!$D$5:$K$27,5,FALSE),"NON_LISTED"),"")</f>
        <v>B</v>
      </c>
      <c r="H15" s="18">
        <f>IF(B15&lt;&gt;"",IFERROR(VLOOKUP(B15,SignOnSheet!$D$5:$K$27,6,FALSE),"NON_LISTED"),"")</f>
        <v>3</v>
      </c>
      <c r="I15" s="39">
        <f>IF(B15&lt;&gt;"",IFERROR(VLOOKUP(B15,SignOnSheet!$D$5:$K$27,2,FALSE),"NON_LISTED"),"")</f>
        <v>0</v>
      </c>
      <c r="J15" s="18">
        <f t="shared" si="0"/>
        <v>3109</v>
      </c>
      <c r="K15" s="19">
        <f t="shared" si="1"/>
        <v>10</v>
      </c>
      <c r="L15" s="19">
        <f t="shared" si="2"/>
        <v>856.47382920110192</v>
      </c>
      <c r="M15" s="18">
        <f>IF(ISTEXT(C15),SignOnSheet!$U$31+1,IF(C15&lt;&gt;"",IFERROR(IF(L15&gt;0,RANK(L15,IF(L$6:L$56&gt;0,L$6:L$56,),1)-COUNTIF(L$6:L$56,"=0"),IF(L15&lt;&gt;"",SignOnSheet!$U$31+1,0)),0),""))</f>
        <v>10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">
      <c r="A16" s="17">
        <f t="shared" si="3"/>
        <v>11</v>
      </c>
      <c r="B16" s="11">
        <v>112555</v>
      </c>
      <c r="C16" s="11">
        <v>5626</v>
      </c>
      <c r="D16" s="17" t="str">
        <f>IF(B16&lt;&gt;"",IFERROR(VLOOKUP(B16,SignOnSheet!$D$5:$N$27,7,FALSE),"NON_LISTED"),"")</f>
        <v>Kees De Graaf-Anna Chandler</v>
      </c>
      <c r="E16" s="18" t="str">
        <f>IF(B16&lt;&gt;"",IFERROR(VLOOKUP(B16,SignOnSheet!$D$5:$K$27,3,FALSE),"NON_LISTED"),"")</f>
        <v>Hobie 16</v>
      </c>
      <c r="F16" s="18">
        <f>IF(B16&lt;&gt;"",IFERROR(VLOOKUP(B16,SignOnSheet!$D$5:$K$27,4,FALSE),"NON_LISTED"),"")</f>
        <v>1.21</v>
      </c>
      <c r="G16" s="18" t="str">
        <f>IF(B16&lt;&gt;"",IFERROR(VLOOKUP(B16,SignOnSheet!$D$5:$K$27,5,FALSE),"NON_LISTED"),"")</f>
        <v>B</v>
      </c>
      <c r="H16" s="18">
        <f>IF(B16&lt;&gt;"",IFERROR(VLOOKUP(B16,SignOnSheet!$D$5:$K$27,6,FALSE),"NON_LISTED"),"")</f>
        <v>3</v>
      </c>
      <c r="I16" s="39">
        <f>IF(B16&lt;&gt;"",IFERROR(VLOOKUP(B16,SignOnSheet!$D$5:$K$27,2,FALSE),"NON_LISTED"),"")</f>
        <v>0</v>
      </c>
      <c r="J16" s="18">
        <f t="shared" si="0"/>
        <v>3386</v>
      </c>
      <c r="K16" s="19">
        <f t="shared" si="1"/>
        <v>11</v>
      </c>
      <c r="L16" s="19">
        <f t="shared" si="2"/>
        <v>932.78236914600564</v>
      </c>
      <c r="M16" s="18">
        <f>IF(ISTEXT(C16),SignOnSheet!$U$31+1,IF(C16&lt;&gt;"",IFERROR(IF(L16&gt;0,RANK(L16,IF(L$6:L$56&gt;0,L$6:L$56,),1)-COUNTIF(L$6:L$56,"=0"),IF(L16&lt;&gt;"",SignOnSheet!$U$31+1,0)),0),""))</f>
        <v>11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">
      <c r="A17" s="17">
        <f t="shared" si="3"/>
        <v>12</v>
      </c>
      <c r="B17" s="11">
        <v>108961</v>
      </c>
      <c r="C17" s="11">
        <v>5636</v>
      </c>
      <c r="D17" s="17" t="str">
        <f>IF(B17&lt;&gt;"",IFERROR(VLOOKUP(B17,SignOnSheet!$D$5:$N$27,7,FALSE),"NON_LISTED"),"")</f>
        <v>Sarah Scott-Justin Hoon</v>
      </c>
      <c r="E17" s="18" t="str">
        <f>IF(B17&lt;&gt;"",IFERROR(VLOOKUP(B17,SignOnSheet!$D$5:$K$27,3,FALSE),"NON_LISTED"),"")</f>
        <v>Hobie 16</v>
      </c>
      <c r="F17" s="18">
        <f>IF(B17&lt;&gt;"",IFERROR(VLOOKUP(B17,SignOnSheet!$D$5:$K$27,4,FALSE),"NON_LISTED"),"")</f>
        <v>1.21</v>
      </c>
      <c r="G17" s="18" t="str">
        <f>IF(B17&lt;&gt;"",IFERROR(VLOOKUP(B17,SignOnSheet!$D$5:$K$27,5,FALSE),"NON_LISTED"),"")</f>
        <v>B</v>
      </c>
      <c r="H17" s="18">
        <f>IF(B17&lt;&gt;"",IFERROR(VLOOKUP(B17,SignOnSheet!$D$5:$K$27,6,FALSE),"NON_LISTED"),"")</f>
        <v>3</v>
      </c>
      <c r="I17" s="39">
        <f>IF(B17&lt;&gt;"",IFERROR(VLOOKUP(B17,SignOnSheet!$D$5:$K$27,2,FALSE),"NON_LISTED"),"")</f>
        <v>0</v>
      </c>
      <c r="J17" s="18">
        <f t="shared" si="0"/>
        <v>3396</v>
      </c>
      <c r="K17" s="19">
        <f t="shared" si="1"/>
        <v>12</v>
      </c>
      <c r="L17" s="19">
        <f t="shared" si="2"/>
        <v>935.53719008264454</v>
      </c>
      <c r="M17" s="18">
        <f>IF(ISTEXT(C17),SignOnSheet!$U$31+1,IF(C17&lt;&gt;"",IFERROR(IF(L17&gt;0,RANK(L17,IF(L$6:L$56&gt;0,L$6:L$56,),1)-COUNTIF(L$6:L$56,"=0"),IF(L17&lt;&gt;"",SignOnSheet!$U$31+1,0)),0),""))</f>
        <v>12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">
      <c r="A18" s="17">
        <f t="shared" si="3"/>
        <v>13</v>
      </c>
      <c r="B18" s="35">
        <v>112607</v>
      </c>
      <c r="C18" s="35">
        <v>5641</v>
      </c>
      <c r="D18" s="17" t="str">
        <f>IF(B18&lt;&gt;"",IFERROR(VLOOKUP(B18,SignOnSheet!$D$5:$N$27,7,FALSE),"NON_LISTED"),"")</f>
        <v>Nassor Alamki-Machano Mussa</v>
      </c>
      <c r="E18" s="18" t="str">
        <f>IF(B18&lt;&gt;"",IFERROR(VLOOKUP(B18,SignOnSheet!$D$5:$K$27,3,FALSE),"NON_LISTED"),"")</f>
        <v>Hobie 16</v>
      </c>
      <c r="F18" s="18">
        <f>IF(B18&lt;&gt;"",IFERROR(VLOOKUP(B18,SignOnSheet!$D$5:$K$27,4,FALSE),"NON_LISTED"),"")</f>
        <v>1.21</v>
      </c>
      <c r="G18" s="18" t="str">
        <f>IF(B18&lt;&gt;"",IFERROR(VLOOKUP(B18,SignOnSheet!$D$5:$K$27,5,FALSE),"NON_LISTED"),"")</f>
        <v>B</v>
      </c>
      <c r="H18" s="18">
        <f>IF(B18&lt;&gt;"",IFERROR(VLOOKUP(B18,SignOnSheet!$D$5:$K$27,6,FALSE),"NON_LISTED"),"")</f>
        <v>3</v>
      </c>
      <c r="I18" s="39">
        <f>IF(B18&lt;&gt;"",IFERROR(VLOOKUP(B18,SignOnSheet!$D$5:$K$27,2,FALSE),"NON_LISTED"),"")</f>
        <v>0</v>
      </c>
      <c r="J18" s="18">
        <f t="shared" si="0"/>
        <v>3401</v>
      </c>
      <c r="K18" s="19">
        <f t="shared" si="1"/>
        <v>13</v>
      </c>
      <c r="L18" s="19">
        <f t="shared" si="2"/>
        <v>936.91460055096422</v>
      </c>
      <c r="M18" s="18">
        <f>IF(ISTEXT(C18),SignOnSheet!$U$31+1,IF(C18&lt;&gt;"",IFERROR(IF(L18&gt;0,RANK(L18,IF(L$6:L$56&gt;0,L$6:L$56,),1)-COUNTIF(L$6:L$56,"=0"),IF(L18&lt;&gt;"",SignOnSheet!$U$31+1,0)),0),""))</f>
        <v>13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">
      <c r="A19" s="17">
        <f t="shared" si="3"/>
        <v>14</v>
      </c>
      <c r="B19" s="11">
        <v>91070</v>
      </c>
      <c r="C19" s="11">
        <v>5800</v>
      </c>
      <c r="D19" s="17" t="str">
        <f>IF(B19&lt;&gt;"",IFERROR(VLOOKUP(B19,SignOnSheet!$D$5:$N$27,7,FALSE),"NON_LISTED"),"")</f>
        <v>Michael Winklmaier-Tanguy Garot</v>
      </c>
      <c r="E19" s="18" t="str">
        <f>IF(B19&lt;&gt;"",IFERROR(VLOOKUP(B19,SignOnSheet!$D$5:$K$27,3,FALSE),"NON_LISTED"),"")</f>
        <v>Hobie 16</v>
      </c>
      <c r="F19" s="18">
        <f>IF(B19&lt;&gt;"",IFERROR(VLOOKUP(B19,SignOnSheet!$D$5:$K$27,4,FALSE),"NON_LISTED"),"")</f>
        <v>1.21</v>
      </c>
      <c r="G19" s="18" t="str">
        <f>IF(B19&lt;&gt;"",IFERROR(VLOOKUP(B19,SignOnSheet!$D$5:$K$27,5,FALSE),"NON_LISTED"),"")</f>
        <v>B</v>
      </c>
      <c r="H19" s="18">
        <f>IF(B19&lt;&gt;"",IFERROR(VLOOKUP(B19,SignOnSheet!$D$5:$K$27,6,FALSE),"NON_LISTED"),"")</f>
        <v>3</v>
      </c>
      <c r="I19" s="39">
        <f>IF(B19&lt;&gt;"",IFERROR(VLOOKUP(B19,SignOnSheet!$D$5:$K$27,2,FALSE),"NON_LISTED"),"")</f>
        <v>0</v>
      </c>
      <c r="J19" s="18">
        <f t="shared" si="0"/>
        <v>3480</v>
      </c>
      <c r="K19" s="19">
        <f t="shared" si="1"/>
        <v>14</v>
      </c>
      <c r="L19" s="19">
        <f t="shared" si="2"/>
        <v>958.67768595041332</v>
      </c>
      <c r="M19" s="18">
        <f>IF(ISTEXT(C19),SignOnSheet!$U$31+1,IF(C19&lt;&gt;"",IFERROR(IF(L19&gt;0,RANK(L19,IF(L$6:L$56&gt;0,L$6:L$56,),1)-COUNTIF(L$6:L$56,"=0"),IF(L19&lt;&gt;"",SignOnSheet!$U$31+1,0)),0),""))</f>
        <v>14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">
      <c r="A20" s="17">
        <f t="shared" si="3"/>
        <v>15</v>
      </c>
      <c r="B20" s="11"/>
      <c r="C20" s="11"/>
      <c r="D20" s="17" t="str">
        <f>IF(B20&lt;&gt;"",IFERROR(VLOOKUP(B20,SignOnSheet!$D$5:$N$27,7,FALSE),"NON_LISTED"),"")</f>
        <v/>
      </c>
      <c r="E20" s="18" t="str">
        <f>IF(B20&lt;&gt;"",IFERROR(VLOOKUP(B20,SignOnSheet!$D$5:$K$27,3,FALSE),"NON_LISTED"),"")</f>
        <v/>
      </c>
      <c r="F20" s="18" t="str">
        <f>IF(B20&lt;&gt;"",IFERROR(VLOOKUP(B20,SignOnSheet!$D$5:$K$27,4,FALSE),"NON_LISTED"),"")</f>
        <v/>
      </c>
      <c r="G20" s="18" t="str">
        <f>IF(B20&lt;&gt;"",IFERROR(VLOOKUP(B20,SignOnSheet!$D$5:$K$27,5,FALSE),"NON_LISTED"),"")</f>
        <v/>
      </c>
      <c r="H20" s="18" t="str">
        <f>IF(B20&lt;&gt;"",IFERROR(VLOOKUP(B20,SignOnSheet!$D$5:$K$27,6,FALSE),"NON_LISTED"),"")</f>
        <v/>
      </c>
      <c r="I20" s="39" t="str">
        <f>IF(B20&lt;&gt;"",IFERROR(VLOOKUP(B20,SignOnSheet!$D$5:$K$27,2,FALSE),"NON_LISTED"),"")</f>
        <v/>
      </c>
      <c r="J20" s="18" t="str">
        <f t="shared" si="0"/>
        <v/>
      </c>
      <c r="K20" s="19" t="str">
        <f t="shared" si="1"/>
        <v/>
      </c>
      <c r="L20" s="19" t="str">
        <f t="shared" si="2"/>
        <v/>
      </c>
      <c r="M20" s="18" t="str">
        <f>IF(ISTEXT(C20),SignOnSheet!$U$31+1,IF(C20&lt;&gt;"",IFERROR(IF(L20&gt;0,RANK(L20,IF(L$6:L$56&gt;0,L$6:L$56,),1)-COUNTIF(L$6:L$56,"=0"),IF(L20&lt;&gt;"",SignOnSheet!$U$31+1,0)),0),""))</f>
        <v/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">
      <c r="A21" s="17">
        <f t="shared" si="3"/>
        <v>16</v>
      </c>
      <c r="B21" s="11"/>
      <c r="C21" s="11"/>
      <c r="D21" s="17" t="str">
        <f>IF(B21&lt;&gt;"",IFERROR(VLOOKUP(B21,SignOnSheet!$D$5:$N$27,7,FALSE),"NON_LISTED"),"")</f>
        <v/>
      </c>
      <c r="E21" s="18" t="str">
        <f>IF(B21&lt;&gt;"",IFERROR(VLOOKUP(B21,SignOnSheet!$D$5:$K$27,3,FALSE),"NON_LISTED"),"")</f>
        <v/>
      </c>
      <c r="F21" s="18" t="str">
        <f>IF(B21&lt;&gt;"",IFERROR(VLOOKUP(B21,SignOnSheet!$D$5:$K$27,4,FALSE),"NON_LISTED"),"")</f>
        <v/>
      </c>
      <c r="G21" s="18" t="str">
        <f>IF(B21&lt;&gt;"",IFERROR(VLOOKUP(B21,SignOnSheet!$D$5:$K$27,5,FALSE),"NON_LISTED"),"")</f>
        <v/>
      </c>
      <c r="H21" s="18" t="str">
        <f>IF(B21&lt;&gt;"",IFERROR(VLOOKUP(B21,SignOnSheet!$D$5:$K$27,6,FALSE),"NON_LISTED"),"")</f>
        <v/>
      </c>
      <c r="I21" s="39" t="str">
        <f>IF(B21&lt;&gt;"",IFERROR(VLOOKUP(B21,SignOnSheet!$D$5:$K$27,2,FALSE),"NON_LISTED"),"")</f>
        <v/>
      </c>
      <c r="J21" s="18" t="str">
        <f t="shared" si="0"/>
        <v/>
      </c>
      <c r="K21" s="19" t="str">
        <f t="shared" si="1"/>
        <v/>
      </c>
      <c r="L21" s="19" t="str">
        <f t="shared" si="2"/>
        <v/>
      </c>
      <c r="M21" s="18" t="str">
        <f>IF(ISTEXT(C21),SignOnSheet!$U$31+1,IF(C21&lt;&gt;"",IFERROR(IF(L21&gt;0,RANK(L21,IF(L$6:L$56&gt;0,L$6:L$56,),1)-COUNTIF(L$6:L$56,"=0"),IF(L21&lt;&gt;"",SignOnSheet!$U$31+1,0)),0),""))</f>
        <v/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">
      <c r="A22" s="17">
        <f t="shared" si="3"/>
        <v>17</v>
      </c>
      <c r="B22" s="11"/>
      <c r="C22" s="11"/>
      <c r="D22" s="17" t="str">
        <f>IF(B22&lt;&gt;"",IFERROR(VLOOKUP(B22,SignOnSheet!$D$5:$N$27,7,FALSE),"NON_LISTED"),"")</f>
        <v/>
      </c>
      <c r="E22" s="18" t="str">
        <f>IF(B22&lt;&gt;"",IFERROR(VLOOKUP(B22,SignOnSheet!$D$5:$K$27,3,FALSE),"NON_LISTED"),"")</f>
        <v/>
      </c>
      <c r="F22" s="18" t="str">
        <f>IF(B22&lt;&gt;"",IFERROR(VLOOKUP(B22,SignOnSheet!$D$5:$K$27,4,FALSE),"NON_LISTED"),"")</f>
        <v/>
      </c>
      <c r="G22" s="18" t="str">
        <f>IF(B22&lt;&gt;"",IFERROR(VLOOKUP(B22,SignOnSheet!$D$5:$K$27,5,FALSE),"NON_LISTED"),"")</f>
        <v/>
      </c>
      <c r="H22" s="18" t="str">
        <f>IF(B22&lt;&gt;"",IFERROR(VLOOKUP(B22,SignOnSheet!$D$5:$K$27,6,FALSE),"NON_LISTED"),"")</f>
        <v/>
      </c>
      <c r="I22" s="39" t="str">
        <f>IF(B22&lt;&gt;"",IFERROR(VLOOKUP(B22,SignOnSheet!$D$5:$K$27,2,FALSE),"NON_LISTED"),"")</f>
        <v/>
      </c>
      <c r="J22" s="18" t="str">
        <f t="shared" si="0"/>
        <v/>
      </c>
      <c r="K22" s="19" t="str">
        <f t="shared" si="1"/>
        <v/>
      </c>
      <c r="L22" s="19" t="str">
        <f t="shared" si="2"/>
        <v/>
      </c>
      <c r="M22" s="18" t="str">
        <f>IF(ISTEXT(C22),SignOnSheet!$U$31+1,IF(C22&lt;&gt;"",IFERROR(IF(L22&gt;0,RANK(L22,IF(L$6:L$56&gt;0,L$6:L$56,),1)-COUNTIF(L$6:L$56,"=0"),IF(L22&lt;&gt;"",SignOnSheet!$U$31+1,0)),0),""))</f>
        <v/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">
      <c r="A23" s="17">
        <f t="shared" si="3"/>
        <v>18</v>
      </c>
      <c r="B23" s="11"/>
      <c r="C23" s="92"/>
      <c r="D23" s="17" t="str">
        <f>IF(B23&lt;&gt;"",IFERROR(VLOOKUP(B23,SignOnSheet!$D$5:$N$27,7,FALSE),"NON_LISTED"),"")</f>
        <v/>
      </c>
      <c r="E23" s="18" t="str">
        <f>IF(B23&lt;&gt;"",IFERROR(VLOOKUP(B23,SignOnSheet!$D$5:$K$27,3,FALSE),"NON_LISTED"),"")</f>
        <v/>
      </c>
      <c r="F23" s="18" t="str">
        <f>IF(B23&lt;&gt;"",IFERROR(VLOOKUP(B23,SignOnSheet!$D$5:$K$27,4,FALSE),"NON_LISTED"),"")</f>
        <v/>
      </c>
      <c r="G23" s="18" t="str">
        <f>IF(B23&lt;&gt;"",IFERROR(VLOOKUP(B23,SignOnSheet!$D$5:$K$27,5,FALSE),"NON_LISTED"),"")</f>
        <v/>
      </c>
      <c r="H23" s="18" t="str">
        <f>IF(B23&lt;&gt;"",IFERROR(VLOOKUP(B23,SignOnSheet!$D$5:$K$27,6,FALSE),"NON_LISTED"),"")</f>
        <v/>
      </c>
      <c r="I23" s="39" t="str">
        <f>IF(B23&lt;&gt;"",IFERROR(VLOOKUP(B23,SignOnSheet!$D$5:$K$27,2,FALSE),"NON_LISTED"),"")</f>
        <v/>
      </c>
      <c r="J23" s="18" t="str">
        <f t="shared" si="0"/>
        <v/>
      </c>
      <c r="K23" s="19" t="str">
        <f t="shared" si="1"/>
        <v/>
      </c>
      <c r="L23" s="19" t="str">
        <f t="shared" si="2"/>
        <v/>
      </c>
      <c r="M23" s="18" t="str">
        <f>IF(ISTEXT(C23),SignOnSheet!$U$31+1,IF(C23&lt;&gt;"",IFERROR(IF(L23&gt;0,RANK(L23,IF(L$6:L$56&gt;0,L$6:L$56,),1)-COUNTIF(L$6:L$56,"=0"),IF(L23&lt;&gt;"",SignOnSheet!$U$31+1,0)),0),""))</f>
        <v/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">
      <c r="A24" s="17">
        <f t="shared" si="3"/>
        <v>19</v>
      </c>
      <c r="B24" s="11"/>
      <c r="C24" s="11"/>
      <c r="D24" s="17" t="str">
        <f>IF(B24&lt;&gt;"",IFERROR(VLOOKUP(B24,SignOnSheet!$D$5:$N$27,7,FALSE),"NON_LISTED"),"")</f>
        <v/>
      </c>
      <c r="E24" s="18" t="str">
        <f>IF(B24&lt;&gt;"",IFERROR(VLOOKUP(B24,SignOnSheet!$D$5:$K$27,3,FALSE),"NON_LISTED"),"")</f>
        <v/>
      </c>
      <c r="F24" s="18" t="str">
        <f>IF(B24&lt;&gt;"",IFERROR(VLOOKUP(B24,SignOnSheet!$D$5:$K$27,4,FALSE),"NON_LISTED"),"")</f>
        <v/>
      </c>
      <c r="G24" s="18" t="str">
        <f>IF(B24&lt;&gt;"",IFERROR(VLOOKUP(B24,SignOnSheet!$D$5:$K$27,5,FALSE),"NON_LISTED"),"")</f>
        <v/>
      </c>
      <c r="H24" s="18" t="str">
        <f>IF(B24&lt;&gt;"",IFERROR(VLOOKUP(B24,SignOnSheet!$D$5:$K$27,6,FALSE),"NON_LISTED"),"")</f>
        <v/>
      </c>
      <c r="I24" s="39" t="str">
        <f>IF(B24&lt;&gt;"",IFERROR(VLOOKUP(B24,SignOnSheet!$D$5:$K$27,2,FALSE),"NON_LISTED"),"")</f>
        <v/>
      </c>
      <c r="J24" s="18" t="str">
        <f t="shared" si="0"/>
        <v/>
      </c>
      <c r="K24" s="19" t="str">
        <f t="shared" si="1"/>
        <v/>
      </c>
      <c r="L24" s="19" t="str">
        <f t="shared" si="2"/>
        <v/>
      </c>
      <c r="M24" s="18" t="str">
        <f>IF(ISTEXT(C24),SignOnSheet!$U$31+1,IF(C24&lt;&gt;"",IFERROR(IF(L24&gt;0,RANK(L24,IF(L$6:L$56&gt;0,L$6:L$56,),1)-COUNTIF(L$6:L$56,"=0"),IF(L24&lt;&gt;"",SignOnSheet!$U$31+1,0)),0),""))</f>
        <v/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">
      <c r="A25" s="17">
        <f t="shared" si="3"/>
        <v>20</v>
      </c>
      <c r="B25" s="11"/>
      <c r="C25" s="11"/>
      <c r="D25" s="17" t="str">
        <f>IF(B25&lt;&gt;"",IFERROR(VLOOKUP(B25,SignOnSheet!$D$5:$N$27,7,FALSE),"NON_LISTED"),"")</f>
        <v/>
      </c>
      <c r="E25" s="18" t="str">
        <f>IF(B25&lt;&gt;"",IFERROR(VLOOKUP(B25,SignOnSheet!$D$5:$K$27,3,FALSE),"NON_LISTED"),"")</f>
        <v/>
      </c>
      <c r="F25" s="18" t="str">
        <f>IF(B25&lt;&gt;"",IFERROR(VLOOKUP(B25,SignOnSheet!$D$5:$K$27,4,FALSE),"NON_LISTED"),"")</f>
        <v/>
      </c>
      <c r="G25" s="18" t="str">
        <f>IF(B25&lt;&gt;"",IFERROR(VLOOKUP(B25,SignOnSheet!$D$5:$K$27,5,FALSE),"NON_LISTED"),"")</f>
        <v/>
      </c>
      <c r="H25" s="18" t="str">
        <f>IF(B25&lt;&gt;"",IFERROR(VLOOKUP(B25,SignOnSheet!$D$5:$K$27,6,FALSE),"NON_LISTED"),"")</f>
        <v/>
      </c>
      <c r="I25" s="39" t="str">
        <f>IF(B25&lt;&gt;"",IFERROR(VLOOKUP(B25,SignOnSheet!$D$5:$K$27,2,FALSE),"NON_LISTED"),"")</f>
        <v/>
      </c>
      <c r="J25" s="18" t="str">
        <f t="shared" si="0"/>
        <v/>
      </c>
      <c r="K25" s="19" t="str">
        <f t="shared" si="1"/>
        <v/>
      </c>
      <c r="L25" s="19" t="str">
        <f t="shared" si="2"/>
        <v/>
      </c>
      <c r="M25" s="18" t="str">
        <f>IF(ISTEXT(C25),SignOnSheet!$U$31+1,IF(C25&lt;&gt;"",IFERROR(IF(L25&gt;0,RANK(L25,IF(L$6:L$56&gt;0,L$6:L$56,),1)-COUNTIF(L$6:L$56,"=0"),IF(L25&lt;&gt;"",SignOnSheet!$U$31+1,0)),0),""))</f>
        <v/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">
      <c r="A26" s="17">
        <f t="shared" si="3"/>
        <v>21</v>
      </c>
      <c r="B26" s="11"/>
      <c r="C26" s="11"/>
      <c r="D26" s="17" t="str">
        <f>IF(B26&lt;&gt;"",IFERROR(VLOOKUP(B26,SignOnSheet!$D$5:$N$27,7,FALSE),"NON_LISTED"),"")</f>
        <v/>
      </c>
      <c r="E26" s="18" t="str">
        <f>IF(B26&lt;&gt;"",IFERROR(VLOOKUP(B26,SignOnSheet!$D$5:$K$27,3,FALSE),"NON_LISTED"),"")</f>
        <v/>
      </c>
      <c r="F26" s="18" t="str">
        <f>IF(B26&lt;&gt;"",IFERROR(VLOOKUP(B26,SignOnSheet!$D$5:$K$27,4,FALSE),"NON_LISTED"),"")</f>
        <v/>
      </c>
      <c r="G26" s="18" t="str">
        <f>IF(B26&lt;&gt;"",IFERROR(VLOOKUP(B26,SignOnSheet!$D$5:$K$27,5,FALSE),"NON_LISTED"),"")</f>
        <v/>
      </c>
      <c r="H26" s="18" t="str">
        <f>IF(B26&lt;&gt;"",IFERROR(VLOOKUP(B26,SignOnSheet!$D$5:$K$27,6,FALSE),"NON_LISTED"),"")</f>
        <v/>
      </c>
      <c r="I26" s="39" t="str">
        <f>IF(B26&lt;&gt;"",IFERROR(VLOOKUP(B26,SignOnSheet!$D$5:$K$27,2,FALSE),"NON_LISTED"),"")</f>
        <v/>
      </c>
      <c r="J26" s="18" t="str">
        <f t="shared" si="0"/>
        <v/>
      </c>
      <c r="K26" s="19" t="str">
        <f t="shared" si="1"/>
        <v/>
      </c>
      <c r="L26" s="19" t="str">
        <f t="shared" si="2"/>
        <v/>
      </c>
      <c r="M26" s="18" t="str">
        <f>IF(ISTEXT(C26),SignOnSheet!$U$31+1,IF(C26&lt;&gt;"",IFERROR(IF(L26&gt;0,RANK(L26,IF(L$6:L$56&gt;0,L$6:L$56,),1)-COUNTIF(L$6:L$56,"=0"),IF(L26&lt;&gt;"",SignOnSheet!$U$31+1,0)),0),""))</f>
        <v/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">
      <c r="A27" s="17">
        <f t="shared" si="3"/>
        <v>22</v>
      </c>
      <c r="B27" s="11"/>
      <c r="C27" s="11"/>
      <c r="D27" s="17" t="str">
        <f>IF(B27&lt;&gt;"",IFERROR(VLOOKUP(B27,SignOnSheet!$D$5:$N$27,7,FALSE),"NON_LISTED"),"")</f>
        <v/>
      </c>
      <c r="E27" s="18" t="str">
        <f>IF(B27&lt;&gt;"",IFERROR(VLOOKUP(B27,SignOnSheet!$D$5:$K$27,3,FALSE),"NON_LISTED"),"")</f>
        <v/>
      </c>
      <c r="F27" s="18" t="str">
        <f>IF(B27&lt;&gt;"",IFERROR(VLOOKUP(B27,SignOnSheet!$D$5:$K$27,4,FALSE),"NON_LISTED"),"")</f>
        <v/>
      </c>
      <c r="G27" s="18" t="str">
        <f>IF(B27&lt;&gt;"",IFERROR(VLOOKUP(B27,SignOnSheet!$D$5:$K$27,5,FALSE),"NON_LISTED"),"")</f>
        <v/>
      </c>
      <c r="H27" s="18" t="str">
        <f>IF(B27&lt;&gt;"",IFERROR(VLOOKUP(B27,SignOnSheet!$D$5:$K$27,6,FALSE),"NON_LISTED"),"")</f>
        <v/>
      </c>
      <c r="I27" s="39" t="str">
        <f>IF(B27&lt;&gt;"",IFERROR(VLOOKUP(B27,SignOnSheet!$D$5:$K$27,2,FALSE),"NON_LISTED"),"")</f>
        <v/>
      </c>
      <c r="J27" s="18" t="str">
        <f t="shared" si="0"/>
        <v/>
      </c>
      <c r="K27" s="19" t="str">
        <f t="shared" si="1"/>
        <v/>
      </c>
      <c r="L27" s="19" t="str">
        <f t="shared" si="2"/>
        <v/>
      </c>
      <c r="M27" s="18" t="str">
        <f>IF(ISTEXT(C27),SignOnSheet!$U$31+1,IF(C27&lt;&gt;"",IFERROR(IF(L27&gt;0,RANK(L27,IF(L$6:L$56&gt;0,L$6:L$56,),1)-COUNTIF(L$6:L$56,"=0"),IF(L27&lt;&gt;"",SignOnSheet!$U$31+1,0)),0),""))</f>
        <v/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">
      <c r="A28" s="17">
        <f t="shared" si="3"/>
        <v>23</v>
      </c>
      <c r="B28" s="11"/>
      <c r="C28" s="11"/>
      <c r="D28" s="17" t="str">
        <f>IF(B28&lt;&gt;"",IFERROR(VLOOKUP(B28,SignOnSheet!$D$5:$N$27,7,FALSE),"NON_LISTED"),"")</f>
        <v/>
      </c>
      <c r="E28" s="18" t="str">
        <f>IF(B28&lt;&gt;"",IFERROR(VLOOKUP(B28,SignOnSheet!$D$5:$K$27,3,FALSE),"NON_LISTED"),"")</f>
        <v/>
      </c>
      <c r="F28" s="18" t="str">
        <f>IF(B28&lt;&gt;"",IFERROR(VLOOKUP(B28,SignOnSheet!$D$5:$K$27,4,FALSE),"NON_LISTED"),"")</f>
        <v/>
      </c>
      <c r="G28" s="18" t="str">
        <f>IF(B28&lt;&gt;"",IFERROR(VLOOKUP(B28,SignOnSheet!$D$5:$K$27,5,FALSE),"NON_LISTED"),"")</f>
        <v/>
      </c>
      <c r="H28" s="18" t="str">
        <f>IF(B28&lt;&gt;"",IFERROR(VLOOKUP(B28,SignOnSheet!$D$5:$K$27,6,FALSE),"NON_LISTED"),"")</f>
        <v/>
      </c>
      <c r="I28" s="39" t="str">
        <f>IF(B28&lt;&gt;"",IFERROR(VLOOKUP(B28,SignOnSheet!$D$5:$K$27,2,FALSE),"NON_LISTED"),"")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IF(ISTEXT(C28),SignOnSheet!$U$31+1,IF(C28&lt;&gt;"",IFERROR(IF(L28&gt;0,RANK(L28,IF(L$6:L$56&gt;0,L$6:L$56,),1)-COUNTIF(L$6:L$56,"=0"),IF(L28&lt;&gt;"",SignOnSheet!$U$31+1,0)),0),""))</f>
        <v/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">
      <c r="A29" s="17">
        <f t="shared" si="3"/>
        <v>24</v>
      </c>
      <c r="B29" s="11"/>
      <c r="C29" s="11"/>
      <c r="D29" s="17" t="str">
        <f>IF(B29&lt;&gt;"",IFERROR(VLOOKUP(B29,SignOnSheet!$D$5:$N$27,7,FALSE),"NON_LISTED"),"")</f>
        <v/>
      </c>
      <c r="E29" s="18" t="str">
        <f>IF(B29&lt;&gt;"",IFERROR(VLOOKUP(B29,SignOnSheet!$D$5:$K$27,3,FALSE),"NON_LISTED"),"")</f>
        <v/>
      </c>
      <c r="F29" s="18" t="str">
        <f>IF(B29&lt;&gt;"",IFERROR(VLOOKUP(B29,SignOnSheet!$D$5:$K$27,4,FALSE),"NON_LISTED"),"")</f>
        <v/>
      </c>
      <c r="G29" s="18" t="str">
        <f>IF(B29&lt;&gt;"",IFERROR(VLOOKUP(B29,SignOnSheet!$D$5:$K$27,5,FALSE),"NON_LISTED"),"")</f>
        <v/>
      </c>
      <c r="H29" s="18" t="str">
        <f>IF(B29&lt;&gt;"",IFERROR(VLOOKUP(B29,SignOnSheet!$D$5:$K$27,6,FALSE),"NON_LISTED"),"")</f>
        <v/>
      </c>
      <c r="I29" s="39" t="str">
        <f>IF(B29&lt;&gt;"",IFERROR(VLOOKUP(B29,SignOnSheet!$D$5:$K$27,2,FALSE),"NON_LISTED"),"")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IF(ISTEXT(C29),SignOnSheet!$U$31+1,IF(C29&lt;&gt;"",IFERROR(IF(L29&gt;0,RANK(L29,IF(L$6:L$56&gt;0,L$6:L$56,),1)-COUNTIF(L$6:L$56,"=0"),IF(L29&lt;&gt;"",SignOnSheet!$U$31+1,0)),0),""))</f>
        <v/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">
      <c r="A30" s="17">
        <f t="shared" si="3"/>
        <v>25</v>
      </c>
      <c r="B30" s="11"/>
      <c r="C30" s="11"/>
      <c r="D30" s="17" t="str">
        <f>IF(B30&lt;&gt;"",IFERROR(VLOOKUP(B30,SignOnSheet!$D$5:$N$27,7,FALSE),"NON_LISTED"),"")</f>
        <v/>
      </c>
      <c r="E30" s="18" t="str">
        <f>IF(B30&lt;&gt;"",IFERROR(VLOOKUP(B30,SignOnSheet!$D$5:$K$27,3,FALSE),"NON_LISTED"),"")</f>
        <v/>
      </c>
      <c r="F30" s="18" t="str">
        <f>IF(B30&lt;&gt;"",IFERROR(VLOOKUP(B30,SignOnSheet!$D$5:$K$27,4,FALSE),"NON_LISTED"),"")</f>
        <v/>
      </c>
      <c r="G30" s="18" t="str">
        <f>IF(B30&lt;&gt;"",IFERROR(VLOOKUP(B30,SignOnSheet!$D$5:$K$27,5,FALSE),"NON_LISTED"),"")</f>
        <v/>
      </c>
      <c r="H30" s="18" t="str">
        <f>IF(B30&lt;&gt;"",IFERROR(VLOOKUP(B30,SignOnSheet!$D$5:$K$27,6,FALSE),"NON_LISTED"),"")</f>
        <v/>
      </c>
      <c r="I30" s="39" t="str">
        <f>IF(B30&lt;&gt;"",IFERROR(VLOOKUP(B30,SignOnSheet!$D$5:$K$27,2,FALSE),"NON_LISTED"),"")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IF(ISTEXT(C30),SignOnSheet!$U$31+1,IF(C30&lt;&gt;"",IFERROR(IF(L30&gt;0,RANK(L30,IF(L$6:L$56&gt;0,L$6:L$56,),1)-COUNTIF(L$6:L$56,"=0"),IF(L30&lt;&gt;"",SignOnSheet!$U$31+1,0)),0),""))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">
      <c r="A31" s="17">
        <f t="shared" si="3"/>
        <v>26</v>
      </c>
      <c r="B31" s="11"/>
      <c r="C31" s="11"/>
      <c r="D31" s="17" t="str">
        <f>IF(B31&lt;&gt;"",IFERROR(VLOOKUP(B31,SignOnSheet!$D$5:$N$27,7,FALSE),"NON_LISTED"),"")</f>
        <v/>
      </c>
      <c r="E31" s="18" t="str">
        <f>IF(B31&lt;&gt;"",IFERROR(VLOOKUP(B31,SignOnSheet!$D$5:$K$27,3,FALSE),"NON_LISTED"),"")</f>
        <v/>
      </c>
      <c r="F31" s="18" t="str">
        <f>IF(B31&lt;&gt;"",IFERROR(VLOOKUP(B31,SignOnSheet!$D$5:$K$27,4,FALSE),"NON_LISTED"),"")</f>
        <v/>
      </c>
      <c r="G31" s="18" t="str">
        <f>IF(B31&lt;&gt;"",IFERROR(VLOOKUP(B31,SignOnSheet!$D$5:$K$27,5,FALSE),"NON_LISTED"),"")</f>
        <v/>
      </c>
      <c r="H31" s="18" t="str">
        <f>IF(B31&lt;&gt;"",IFERROR(VLOOKUP(B31,SignOnSheet!$D$5:$K$27,6,FALSE),"NON_LISTED"),"")</f>
        <v/>
      </c>
      <c r="I31" s="39" t="str">
        <f>IF(B31&lt;&gt;"",IFERROR(VLOOKUP(B31,SignOnSheet!$D$5:$K$27,2,FALSE),"NON_LISTED"),"")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IF(ISTEXT(C31),SignOnSheet!$U$31+1,IF(C31&lt;&gt;"",IFERROR(IF(L31&gt;0,RANK(L31,IF(L$6:L$56&gt;0,L$6:L$56,),1)-COUNTIF(L$6:L$56,"=0"),IF(L31&lt;&gt;"",SignOnSheet!$U$31+1,0)),0),""))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">
      <c r="A32" s="17">
        <f t="shared" si="3"/>
        <v>27</v>
      </c>
      <c r="B32" s="11"/>
      <c r="C32" s="11"/>
      <c r="D32" s="17" t="str">
        <f>IF(B32&lt;&gt;"",IFERROR(VLOOKUP(B32,SignOnSheet!$D$5:$N$27,7,FALSE),"NON_LISTED"),"")</f>
        <v/>
      </c>
      <c r="E32" s="18" t="str">
        <f>IF(B32&lt;&gt;"",IFERROR(VLOOKUP(B32,SignOnSheet!$D$5:$K$27,3,FALSE),"NON_LISTED"),"")</f>
        <v/>
      </c>
      <c r="F32" s="18" t="str">
        <f>IF(B32&lt;&gt;"",IFERROR(VLOOKUP(B32,SignOnSheet!$D$5:$K$27,4,FALSE),"NON_LISTED"),"")</f>
        <v/>
      </c>
      <c r="G32" s="18" t="str">
        <f>IF(B32&lt;&gt;"",IFERROR(VLOOKUP(B32,SignOnSheet!$D$5:$K$27,5,FALSE),"NON_LISTED"),"")</f>
        <v/>
      </c>
      <c r="H32" s="18" t="str">
        <f>IF(B32&lt;&gt;"",IFERROR(VLOOKUP(B32,SignOnSheet!$D$5:$K$27,6,FALSE),"NON_LISTED"),"")</f>
        <v/>
      </c>
      <c r="I32" s="39" t="str">
        <f>IF(B32&lt;&gt;"",IFERROR(VLOOKUP(B32,SignOnSheet!$D$5:$K$27,2,FALSE),"NON_LISTED"),"")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IF(ISTEXT(C32),SignOnSheet!$U$31+1,IF(C32&lt;&gt;"",IFERROR(IF(L32&gt;0,RANK(L32,IF(L$6:L$56&gt;0,L$6:L$56,),1)-COUNTIF(L$6:L$56,"=0"),IF(L32&lt;&gt;"",SignOnSheet!$U$31+1,0)),0),""))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">
      <c r="A33" s="17">
        <f t="shared" si="3"/>
        <v>28</v>
      </c>
      <c r="B33" s="11"/>
      <c r="C33" s="11"/>
      <c r="D33" s="17" t="str">
        <f>IF(B33&lt;&gt;"",IFERROR(VLOOKUP(B33,SignOnSheet!$D$5:$N$27,7,FALSE),"NON_LISTED"),"")</f>
        <v/>
      </c>
      <c r="E33" s="18" t="str">
        <f>IF(B33&lt;&gt;"",IFERROR(VLOOKUP(B33,SignOnSheet!$D$5:$K$27,3,FALSE),"NON_LISTED"),"")</f>
        <v/>
      </c>
      <c r="F33" s="18" t="str">
        <f>IF(B33&lt;&gt;"",IFERROR(VLOOKUP(B33,SignOnSheet!$D$5:$K$27,4,FALSE),"NON_LISTED"),"")</f>
        <v/>
      </c>
      <c r="G33" s="18" t="str">
        <f>IF(B33&lt;&gt;"",IFERROR(VLOOKUP(B33,SignOnSheet!$D$5:$K$27,5,FALSE),"NON_LISTED"),"")</f>
        <v/>
      </c>
      <c r="H33" s="18" t="str">
        <f>IF(B33&lt;&gt;"",IFERROR(VLOOKUP(B33,SignOnSheet!$D$5:$K$27,6,FALSE),"NON_LISTED"),"")</f>
        <v/>
      </c>
      <c r="I33" s="39" t="str">
        <f>IF(B33&lt;&gt;"",IFERROR(VLOOKUP(B33,SignOnSheet!$D$5:$K$27,2,FALSE),"NON_LISTED"),"")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IF(ISTEXT(C33),SignOnSheet!$U$31+1,IF(C33&lt;&gt;"",IFERROR(IF(L33&gt;0,RANK(L33,IF(L$6:L$56&gt;0,L$6:L$56,),1)-COUNTIF(L$6:L$56,"=0"),IF(L33&lt;&gt;"",SignOnSheet!$U$31+1,0)),0),""))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">
      <c r="A34" s="17">
        <f t="shared" si="3"/>
        <v>29</v>
      </c>
      <c r="B34" s="11"/>
      <c r="C34" s="11"/>
      <c r="D34" s="17" t="str">
        <f>IF(B34&lt;&gt;"",IFERROR(VLOOKUP(B34,SignOnSheet!$D$5:$N$27,7,FALSE),"NON_LISTED"),"")</f>
        <v/>
      </c>
      <c r="E34" s="18" t="str">
        <f>IF(B34&lt;&gt;"",IFERROR(VLOOKUP(B34,SignOnSheet!$D$5:$K$27,3,FALSE),"NON_LISTED"),"")</f>
        <v/>
      </c>
      <c r="F34" s="18" t="str">
        <f>IF(B34&lt;&gt;"",IFERROR(VLOOKUP(B34,SignOnSheet!$D$5:$K$27,4,FALSE),"NON_LISTED"),"")</f>
        <v/>
      </c>
      <c r="G34" s="18" t="str">
        <f>IF(B34&lt;&gt;"",IFERROR(VLOOKUP(B34,SignOnSheet!$D$5:$K$27,5,FALSE),"NON_LISTED"),"")</f>
        <v/>
      </c>
      <c r="H34" s="18" t="str">
        <f>IF(B34&lt;&gt;"",IFERROR(VLOOKUP(B34,SignOnSheet!$D$5:$K$27,6,FALSE),"NON_LISTED"),"")</f>
        <v/>
      </c>
      <c r="I34" s="39" t="str">
        <f>IF(B34&lt;&gt;"",IFERROR(VLOOKUP(B34,SignOnSheet!$D$5:$K$27,2,FALSE),"NON_LISTED"),"")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IF(ISTEXT(C34),SignOnSheet!$U$31+1,IF(C34&lt;&gt;"",IFERROR(IF(L34&gt;0,RANK(L34,IF(L$6:L$56&gt;0,L$6:L$56,),1)-COUNTIF(L$6:L$56,"=0"),IF(L34&lt;&gt;"",SignOnSheet!$U$31+1,0)),0),""))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">
      <c r="A35" s="17">
        <f t="shared" si="3"/>
        <v>30</v>
      </c>
      <c r="B35" s="11"/>
      <c r="C35" s="11"/>
      <c r="D35" s="17" t="str">
        <f>IF(B35&lt;&gt;"",IFERROR(VLOOKUP(B35,SignOnSheet!$D$5:$N$27,7,FALSE),"NON_LISTED"),"")</f>
        <v/>
      </c>
      <c r="E35" s="18" t="str">
        <f>IF(B35&lt;&gt;"",IFERROR(VLOOKUP(B35,SignOnSheet!$D$5:$K$27,3,FALSE),"NON_LISTED"),"")</f>
        <v/>
      </c>
      <c r="F35" s="18" t="str">
        <f>IF(B35&lt;&gt;"",IFERROR(VLOOKUP(B35,SignOnSheet!$D$5:$K$27,4,FALSE),"NON_LISTED"),"")</f>
        <v/>
      </c>
      <c r="G35" s="18" t="str">
        <f>IF(B35&lt;&gt;"",IFERROR(VLOOKUP(B35,SignOnSheet!$D$5:$K$27,5,FALSE),"NON_LISTED"),"")</f>
        <v/>
      </c>
      <c r="H35" s="18" t="str">
        <f>IF(B35&lt;&gt;"",IFERROR(VLOOKUP(B35,SignOnSheet!$D$5:$K$27,6,FALSE),"NON_LISTED"),"")</f>
        <v/>
      </c>
      <c r="I35" s="39" t="str">
        <f>IF(B35&lt;&gt;"",IFERROR(VLOOKUP(B35,SignOnSheet!$D$5:$K$27,2,FALSE),"NON_LISTED"),"")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IF(ISTEXT(C35),SignOnSheet!$U$31+1,IF(C35&lt;&gt;"",IFERROR(IF(L35&gt;0,RANK(L35,IF(L$6:L$56&gt;0,L$6:L$56,),1)-COUNTIF(L$6:L$56,"=0"),IF(L35&lt;&gt;"",SignOnSheet!$U$31+1,0)),0),""))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">
      <c r="A36" s="17">
        <f t="shared" si="3"/>
        <v>31</v>
      </c>
      <c r="B36" s="11"/>
      <c r="C36" s="11"/>
      <c r="D36" s="17" t="str">
        <f>IF(B36&lt;&gt;"",IFERROR(VLOOKUP(B36,SignOnSheet!$D$5:$N$27,7,FALSE),"NON_LISTED"),"")</f>
        <v/>
      </c>
      <c r="E36" s="18" t="str">
        <f>IF(B36&lt;&gt;"",IFERROR(VLOOKUP(B36,SignOnSheet!$D$5:$K$27,3,FALSE),"NON_LISTED"),"")</f>
        <v/>
      </c>
      <c r="F36" s="18" t="str">
        <f>IF(B36&lt;&gt;"",IFERROR(VLOOKUP(B36,SignOnSheet!$D$5:$K$27,4,FALSE),"NON_LISTED"),"")</f>
        <v/>
      </c>
      <c r="G36" s="18" t="str">
        <f>IF(B36&lt;&gt;"",IFERROR(VLOOKUP(B36,SignOnSheet!$D$5:$K$27,5,FALSE),"NON_LISTED"),"")</f>
        <v/>
      </c>
      <c r="H36" s="18" t="str">
        <f>IF(B36&lt;&gt;"",IFERROR(VLOOKUP(B36,SignOnSheet!$D$5:$K$27,6,FALSE),"NON_LISTED"),"")</f>
        <v/>
      </c>
      <c r="I36" s="39" t="str">
        <f>IF(B36&lt;&gt;"",IFERROR(VLOOKUP(B36,SignOnSheet!$D$5:$K$27,2,FALSE),"NON_LISTED"),"")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IF(ISTEXT(C36),SignOnSheet!$U$31+1,IF(C36&lt;&gt;"",IFERROR(IF(L36&gt;0,RANK(L36,IF(L$6:L$56&gt;0,L$6:L$56,),1)-COUNTIF(L$6:L$56,"=0"),IF(L36&lt;&gt;"",SignOnSheet!$U$31+1,0)),0),""))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">
      <c r="A37" s="17">
        <f t="shared" si="3"/>
        <v>32</v>
      </c>
      <c r="B37" s="11"/>
      <c r="C37" s="11"/>
      <c r="D37" s="17" t="str">
        <f>IF(B37&lt;&gt;"",IFERROR(VLOOKUP(B37,SignOnSheet!$D$5:$N$27,7,FALSE),"NON_LISTED"),"")</f>
        <v/>
      </c>
      <c r="E37" s="18" t="str">
        <f>IF(B37&lt;&gt;"",IFERROR(VLOOKUP(B37,SignOnSheet!$D$5:$K$27,3,FALSE),"NON_LISTED"),"")</f>
        <v/>
      </c>
      <c r="F37" s="18" t="str">
        <f>IF(B37&lt;&gt;"",IFERROR(VLOOKUP(B37,SignOnSheet!$D$5:$K$27,4,FALSE),"NON_LISTED"),"")</f>
        <v/>
      </c>
      <c r="G37" s="18" t="str">
        <f>IF(B37&lt;&gt;"",IFERROR(VLOOKUP(B37,SignOnSheet!$D$5:$K$27,5,FALSE),"NON_LISTED"),"")</f>
        <v/>
      </c>
      <c r="H37" s="18" t="str">
        <f>IF(B37&lt;&gt;"",IFERROR(VLOOKUP(B37,SignOnSheet!$D$5:$K$27,6,FALSE),"NON_LISTED"),"")</f>
        <v/>
      </c>
      <c r="I37" s="39" t="str">
        <f>IF(B37&lt;&gt;"",IFERROR(VLOOKUP(B37,SignOnSheet!$D$5:$K$27,2,FALSE),"NON_LISTED"),"")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IF(ISTEXT(C37),SignOnSheet!$U$31+1,IF(C37&lt;&gt;"",IFERROR(IF(L37&gt;0,RANK(L37,IF(L$6:L$56&gt;0,L$6:L$56,),1)-COUNTIF(L$6:L$56,"=0"),IF(L37&lt;&gt;"",SignOnSheet!$U$31+1,0)),0),""))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">
      <c r="A38" s="17">
        <f t="shared" si="3"/>
        <v>33</v>
      </c>
      <c r="B38" s="11"/>
      <c r="C38" s="11"/>
      <c r="D38" s="17" t="str">
        <f>IF(B38&lt;&gt;"",IFERROR(VLOOKUP(B38,SignOnSheet!$D$5:$N$27,7,FALSE),"NON_LISTED"),"")</f>
        <v/>
      </c>
      <c r="E38" s="18" t="str">
        <f>IF(B38&lt;&gt;"",IFERROR(VLOOKUP(B38,SignOnSheet!$D$5:$K$27,3,FALSE),"NON_LISTED"),"")</f>
        <v/>
      </c>
      <c r="F38" s="18" t="str">
        <f>IF(B38&lt;&gt;"",IFERROR(VLOOKUP(B38,SignOnSheet!$D$5:$K$27,4,FALSE),"NON_LISTED"),"")</f>
        <v/>
      </c>
      <c r="G38" s="18" t="str">
        <f>IF(B38&lt;&gt;"",IFERROR(VLOOKUP(B38,SignOnSheet!$D$5:$K$27,5,FALSE),"NON_LISTED"),"")</f>
        <v/>
      </c>
      <c r="H38" s="18" t="str">
        <f>IF(B38&lt;&gt;"",IFERROR(VLOOKUP(B38,SignOnSheet!$D$5:$K$27,6,FALSE),"NON_LISTED"),"")</f>
        <v/>
      </c>
      <c r="I38" s="39" t="str">
        <f>IF(B38&lt;&gt;"",IFERROR(VLOOKUP(B38,SignOnSheet!$D$5:$K$27,2,FALSE),"NON_LISTED"),"")</f>
        <v/>
      </c>
      <c r="J38" s="18" t="str">
        <f t="shared" si="0"/>
        <v/>
      </c>
      <c r="K38" s="19" t="str">
        <f t="shared" si="1"/>
        <v/>
      </c>
      <c r="L38" s="19" t="str">
        <f t="shared" si="2"/>
        <v/>
      </c>
      <c r="M38" s="18" t="str">
        <f>IF(ISTEXT(C38),SignOnSheet!$U$31+1,IF(C38&lt;&gt;"",IFERROR(IF(L38&gt;0,RANK(L38,IF(L$6:L$56&gt;0,L$6:L$56,),1)-COUNTIF(L$6:L$56,"=0"),IF(L38&lt;&gt;"",SignOnSheet!$U$31+1,0)),0),""))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">
      <c r="A39" s="17">
        <f t="shared" si="3"/>
        <v>34</v>
      </c>
      <c r="B39" s="11"/>
      <c r="C39" s="11"/>
      <c r="D39" s="17" t="str">
        <f>IF(B39&lt;&gt;"",IFERROR(VLOOKUP(B39,SignOnSheet!$D$5:$N$27,7,FALSE),"NON_LISTED"),"")</f>
        <v/>
      </c>
      <c r="E39" s="18" t="str">
        <f>IF(B39&lt;&gt;"",IFERROR(VLOOKUP(B39,SignOnSheet!$D$5:$K$27,3,FALSE),"NON_LISTED"),"")</f>
        <v/>
      </c>
      <c r="F39" s="18" t="str">
        <f>IF(B39&lt;&gt;"",IFERROR(VLOOKUP(B39,SignOnSheet!$D$5:$K$27,4,FALSE),"NON_LISTED"),"")</f>
        <v/>
      </c>
      <c r="G39" s="18" t="str">
        <f>IF(B39&lt;&gt;"",IFERROR(VLOOKUP(B39,SignOnSheet!$D$5:$K$27,5,FALSE),"NON_LISTED"),"")</f>
        <v/>
      </c>
      <c r="H39" s="18" t="str">
        <f>IF(B39&lt;&gt;"",IFERROR(VLOOKUP(B39,SignOnSheet!$D$5:$K$27,6,FALSE),"NON_LISTED"),"")</f>
        <v/>
      </c>
      <c r="I39" s="39" t="str">
        <f>IF(B39&lt;&gt;"",IFERROR(VLOOKUP(B39,SignOnSheet!$D$5:$K$27,2,FALSE),"NON_LISTED"),"")</f>
        <v/>
      </c>
      <c r="J39" s="18" t="str">
        <f t="shared" si="0"/>
        <v/>
      </c>
      <c r="K39" s="19" t="str">
        <f t="shared" si="1"/>
        <v/>
      </c>
      <c r="L39" s="19" t="str">
        <f t="shared" si="2"/>
        <v/>
      </c>
      <c r="M39" s="18" t="str">
        <f>IF(ISTEXT(C39),SignOnSheet!$U$31+1,IF(C39&lt;&gt;"",IFERROR(IF(L39&gt;0,RANK(L39,IF(L$6:L$56&gt;0,L$6:L$56,),1)-COUNTIF(L$6:L$56,"=0"),IF(L39&lt;&gt;"",SignOnSheet!$U$31+1,0)),0),""))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">
      <c r="A40" s="17">
        <f t="shared" si="3"/>
        <v>35</v>
      </c>
      <c r="B40" s="11"/>
      <c r="C40" s="11"/>
      <c r="D40" s="17" t="str">
        <f>IF(B40&lt;&gt;"",IFERROR(VLOOKUP(B40,SignOnSheet!$D$5:$N$27,7,FALSE),"NON_LISTED"),"")</f>
        <v/>
      </c>
      <c r="E40" s="18" t="str">
        <f>IF(B40&lt;&gt;"",IFERROR(VLOOKUP(B40,SignOnSheet!$D$5:$K$27,3,FALSE),"NON_LISTED"),"")</f>
        <v/>
      </c>
      <c r="F40" s="18" t="str">
        <f>IF(B40&lt;&gt;"",IFERROR(VLOOKUP(B40,SignOnSheet!$D$5:$K$27,4,FALSE),"NON_LISTED"),"")</f>
        <v/>
      </c>
      <c r="G40" s="18" t="str">
        <f>IF(B40&lt;&gt;"",IFERROR(VLOOKUP(B40,SignOnSheet!$D$5:$K$27,5,FALSE),"NON_LISTED"),"")</f>
        <v/>
      </c>
      <c r="H40" s="18" t="str">
        <f>IF(B40&lt;&gt;"",IFERROR(VLOOKUP(B40,SignOnSheet!$D$5:$K$27,6,FALSE),"NON_LISTED"),"")</f>
        <v/>
      </c>
      <c r="I40" s="39" t="str">
        <f>IF(B40&lt;&gt;"",IFERROR(VLOOKUP(B40,SignOnSheet!$D$5:$K$27,2,FALSE),"NON_LISTED"),"")</f>
        <v/>
      </c>
      <c r="J40" s="18" t="str">
        <f t="shared" si="0"/>
        <v/>
      </c>
      <c r="K40" s="19" t="str">
        <f t="shared" si="1"/>
        <v/>
      </c>
      <c r="L40" s="19" t="str">
        <f t="shared" si="2"/>
        <v/>
      </c>
      <c r="M40" s="18" t="str">
        <f>IF(ISTEXT(C40),SignOnSheet!$U$31+1,IF(C40&lt;&gt;"",IFERROR(IF(L40&gt;0,RANK(L40,IF(L$6:L$56&gt;0,L$6:L$56,),1)-COUNTIF(L$6:L$56,"=0"),IF(L40&lt;&gt;"",SignOnSheet!$U$31+1,0)),0),""))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">
      <c r="A41" s="17">
        <f t="shared" si="3"/>
        <v>36</v>
      </c>
      <c r="B41" s="11"/>
      <c r="C41" s="11"/>
      <c r="D41" s="17" t="str">
        <f>IF(B41&lt;&gt;"",IFERROR(VLOOKUP(B41,SignOnSheet!$D$5:$N$27,7,FALSE),"NON_LISTED"),"")</f>
        <v/>
      </c>
      <c r="E41" s="18" t="str">
        <f>IF(B41&lt;&gt;"",IFERROR(VLOOKUP(B41,SignOnSheet!$D$5:$K$27,3,FALSE),"NON_LISTED"),"")</f>
        <v/>
      </c>
      <c r="F41" s="18" t="str">
        <f>IF(B41&lt;&gt;"",IFERROR(VLOOKUP(B41,SignOnSheet!$D$5:$K$27,4,FALSE),"NON_LISTED"),"")</f>
        <v/>
      </c>
      <c r="G41" s="18" t="str">
        <f>IF(B41&lt;&gt;"",IFERROR(VLOOKUP(B41,SignOnSheet!$D$5:$K$27,5,FALSE),"NON_LISTED"),"")</f>
        <v/>
      </c>
      <c r="H41" s="18" t="str">
        <f>IF(B41&lt;&gt;"",IFERROR(VLOOKUP(B41,SignOnSheet!$D$5:$K$27,6,FALSE),"NON_LISTED"),"")</f>
        <v/>
      </c>
      <c r="I41" s="27" t="str">
        <f>IF(B41&lt;&gt;"",IFERROR(VLOOKUP(B41,SignOnSheet!$D$5:$K$27,2,FALSE),"NON_LISTED"),"")</f>
        <v/>
      </c>
      <c r="J41" s="18" t="str">
        <f t="shared" si="0"/>
        <v/>
      </c>
      <c r="K41" s="19" t="str">
        <f t="shared" si="1"/>
        <v/>
      </c>
      <c r="L41" s="19" t="str">
        <f t="shared" si="2"/>
        <v/>
      </c>
      <c r="M41" s="18" t="str">
        <f>IF(ISTEXT(C41),SignOnSheet!$U$31+1,IF(C41&lt;&gt;"",IFERROR(IF(L41&gt;0,RANK(L41,IF(L$6:L$56&gt;0,L$6:L$56,),1)-COUNTIF(L$6:L$56,"=0"),IF(L41&lt;&gt;"",SignOnSheet!$U$31+1,0)),0),""))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">
      <c r="A42" s="17">
        <f t="shared" si="3"/>
        <v>37</v>
      </c>
      <c r="B42" s="11"/>
      <c r="C42" s="11"/>
      <c r="D42" s="17" t="str">
        <f>IF(B42&lt;&gt;"",IFERROR(VLOOKUP(B42,SignOnSheet!$D$5:$N$27,7,FALSE),"NON_LISTED"),"")</f>
        <v/>
      </c>
      <c r="E42" s="18" t="str">
        <f>IF(B42&lt;&gt;"",IFERROR(VLOOKUP(B42,SignOnSheet!$D$5:$K$27,3,FALSE),"NON_LISTED"),"")</f>
        <v/>
      </c>
      <c r="F42" s="18" t="str">
        <f>IF(B42&lt;&gt;"",IFERROR(VLOOKUP(B42,SignOnSheet!$D$5:$K$27,4,FALSE),"NON_LISTED"),"")</f>
        <v/>
      </c>
      <c r="G42" s="18" t="str">
        <f>IF(B42&lt;&gt;"",IFERROR(VLOOKUP(B42,SignOnSheet!$D$5:$K$27,5,FALSE),"NON_LISTED"),"")</f>
        <v/>
      </c>
      <c r="H42" s="18" t="str">
        <f>IF(B42&lt;&gt;"",IFERROR(VLOOKUP(B42,SignOnSheet!$D$5:$K$27,6,FALSE),"NON_LISTED"),"")</f>
        <v/>
      </c>
      <c r="I42" s="27" t="str">
        <f>IF(B42&lt;&gt;"",IFERROR(VLOOKUP(B42,SignOnSheet!$D$5:$K$27,2,FALSE),"NON_LISTED"),"")</f>
        <v/>
      </c>
      <c r="J42" s="18" t="str">
        <f t="shared" si="0"/>
        <v/>
      </c>
      <c r="K42" s="19" t="str">
        <f t="shared" si="1"/>
        <v/>
      </c>
      <c r="L42" s="19" t="str">
        <f t="shared" si="2"/>
        <v/>
      </c>
      <c r="M42" s="18" t="str">
        <f>IF(ISTEXT(C42),SignOnSheet!$U$31+1,IF(C42&lt;&gt;"",IFERROR(IF(L42&gt;0,RANK(L42,IF(L$6:L$56&gt;0,L$6:L$56,),1)-COUNTIF(L$6:L$56,"=0"),IF(L42&lt;&gt;"",SignOnSheet!$U$31+1,0)),0),""))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">
      <c r="A43" s="17">
        <f t="shared" si="3"/>
        <v>38</v>
      </c>
      <c r="B43" s="11"/>
      <c r="C43" s="11"/>
      <c r="D43" s="17" t="str">
        <f>IF(B43&lt;&gt;"",IFERROR(VLOOKUP(B43,SignOnSheet!$D$5:$N$27,7,FALSE),"NON_LISTED"),"")</f>
        <v/>
      </c>
      <c r="E43" s="18" t="str">
        <f>IF(B43&lt;&gt;"",IFERROR(VLOOKUP(B43,SignOnSheet!$D$5:$K$27,3,FALSE),"NON_LISTED"),"")</f>
        <v/>
      </c>
      <c r="F43" s="18" t="str">
        <f>IF(B43&lt;&gt;"",IFERROR(VLOOKUP(B43,SignOnSheet!$D$5:$K$27,4,FALSE),"NON_LISTED"),"")</f>
        <v/>
      </c>
      <c r="G43" s="18" t="str">
        <f>IF(B43&lt;&gt;"",IFERROR(VLOOKUP(B43,SignOnSheet!$D$5:$K$27,5,FALSE),"NON_LISTED"),"")</f>
        <v/>
      </c>
      <c r="H43" s="18" t="str">
        <f>IF(B43&lt;&gt;"",IFERROR(VLOOKUP(B43,SignOnSheet!$D$5:$K$27,6,FALSE),"NON_LISTED"),"")</f>
        <v/>
      </c>
      <c r="I43" s="27" t="str">
        <f>IF(B43&lt;&gt;"",IFERROR(VLOOKUP(B43,SignOnSheet!$D$5:$K$27,2,FALSE),"NON_LISTED"),"")</f>
        <v/>
      </c>
      <c r="J43" s="18" t="str">
        <f t="shared" si="0"/>
        <v/>
      </c>
      <c r="K43" s="19" t="str">
        <f t="shared" si="1"/>
        <v/>
      </c>
      <c r="L43" s="19" t="str">
        <f t="shared" si="2"/>
        <v/>
      </c>
      <c r="M43" s="18" t="str">
        <f>IF(ISTEXT(C43),SignOnSheet!$U$31+1,IF(C43&lt;&gt;"",IFERROR(IF(L43&gt;0,RANK(L43,IF(L$6:L$56&gt;0,L$6:L$56,),1)-COUNTIF(L$6:L$56,"=0"),IF(L43&lt;&gt;"",SignOnSheet!$U$31+1,0)),0),""))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">
      <c r="A44" s="17">
        <f t="shared" si="3"/>
        <v>39</v>
      </c>
      <c r="B44" s="11"/>
      <c r="C44" s="11"/>
      <c r="D44" s="17" t="str">
        <f>IF(B44&lt;&gt;"",IFERROR(VLOOKUP(B44,SignOnSheet!$D$5:$N$27,7,FALSE),"NON_LISTED"),"")</f>
        <v/>
      </c>
      <c r="E44" s="18" t="str">
        <f>IF(B44&lt;&gt;"",IFERROR(VLOOKUP(B44,SignOnSheet!$D$5:$K$27,3,FALSE),"NON_LISTED"),"")</f>
        <v/>
      </c>
      <c r="F44" s="18" t="str">
        <f>IF(B44&lt;&gt;"",IFERROR(VLOOKUP(B44,SignOnSheet!$D$5:$K$27,4,FALSE),"NON_LISTED"),"")</f>
        <v/>
      </c>
      <c r="G44" s="18" t="str">
        <f>IF(B44&lt;&gt;"",IFERROR(VLOOKUP(B44,SignOnSheet!$D$5:$K$27,5,FALSE),"NON_LISTED"),"")</f>
        <v/>
      </c>
      <c r="H44" s="18" t="str">
        <f>IF(B44&lt;&gt;"",IFERROR(VLOOKUP(B44,SignOnSheet!$D$5:$K$27,6,FALSE),"NON_LISTED"),"")</f>
        <v/>
      </c>
      <c r="I44" s="27" t="str">
        <f>IF(B44&lt;&gt;"",IFERROR(VLOOKUP(B44,SignOnSheet!$D$5:$K$27,2,FALSE),"NON_LISTED"),"")</f>
        <v/>
      </c>
      <c r="J44" s="18" t="str">
        <f t="shared" si="0"/>
        <v/>
      </c>
      <c r="K44" s="19" t="str">
        <f t="shared" si="1"/>
        <v/>
      </c>
      <c r="L44" s="19" t="str">
        <f t="shared" si="2"/>
        <v/>
      </c>
      <c r="M44" s="18" t="str">
        <f>IF(ISTEXT(C44),SignOnSheet!$U$31+1,IF(C44&lt;&gt;"",IFERROR(IF(L44&gt;0,RANK(L44,IF(L$6:L$56&gt;0,L$6:L$56,),1)-COUNTIF(L$6:L$56,"=0"),IF(L44&lt;&gt;"",SignOnSheet!$U$31+1,0)),0),""))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">
      <c r="A45" s="17">
        <f t="shared" si="3"/>
        <v>40</v>
      </c>
      <c r="B45" s="11"/>
      <c r="C45" s="11"/>
      <c r="D45" s="17" t="str">
        <f>IF(B45&lt;&gt;"",IFERROR(VLOOKUP(B45,SignOnSheet!$D$5:$N$27,7,FALSE),"NON_LISTED"),"")</f>
        <v/>
      </c>
      <c r="E45" s="18" t="str">
        <f>IF(B45&lt;&gt;"",IFERROR(VLOOKUP(B45,SignOnSheet!$D$5:$K$27,3,FALSE),"NON_LISTED"),"")</f>
        <v/>
      </c>
      <c r="F45" s="18" t="str">
        <f>IF(B45&lt;&gt;"",IFERROR(VLOOKUP(B45,SignOnSheet!$D$5:$K$27,4,FALSE),"NON_LISTED"),"")</f>
        <v/>
      </c>
      <c r="G45" s="18" t="str">
        <f>IF(B45&lt;&gt;"",IFERROR(VLOOKUP(B45,SignOnSheet!$D$5:$K$27,5,FALSE),"NON_LISTED"),"")</f>
        <v/>
      </c>
      <c r="H45" s="18" t="str">
        <f>IF(B45&lt;&gt;"",IFERROR(VLOOKUP(B45,SignOnSheet!$D$5:$K$27,6,FALSE),"NON_LISTED"),"")</f>
        <v/>
      </c>
      <c r="I45" s="27" t="str">
        <f>IF(B45&lt;&gt;"",IFERROR(VLOOKUP(B45,SignOnSheet!$D$5:$K$27,2,FALSE),"NON_LISTED"),"")</f>
        <v/>
      </c>
      <c r="J45" s="18" t="str">
        <f t="shared" si="0"/>
        <v/>
      </c>
      <c r="K45" s="19" t="str">
        <f t="shared" si="1"/>
        <v/>
      </c>
      <c r="L45" s="19" t="str">
        <f t="shared" si="2"/>
        <v/>
      </c>
      <c r="M45" s="18" t="str">
        <f>IF(ISTEXT(C45),SignOnSheet!$U$31+1,IF(C45&lt;&gt;"",IFERROR(IF(L45&gt;0,RANK(L45,IF(L$6:L$56&gt;0,L$6:L$56,),1)-COUNTIF(L$6:L$56,"=0"),IF(L45&lt;&gt;"",SignOnSheet!$U$31+1,0)),0),""))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">
      <c r="A46" s="17">
        <f t="shared" si="3"/>
        <v>41</v>
      </c>
      <c r="B46" s="11"/>
      <c r="C46" s="11"/>
      <c r="D46" s="17" t="str">
        <f>IF(B46&lt;&gt;"",IFERROR(VLOOKUP(B46,SignOnSheet!$D$5:$N$27,7,FALSE),"NON_LISTED"),"")</f>
        <v/>
      </c>
      <c r="E46" s="18" t="str">
        <f>IF(B46&lt;&gt;"",IFERROR(VLOOKUP(B46,SignOnSheet!$D$5:$K$27,3,FALSE),"NON_LISTED"),"")</f>
        <v/>
      </c>
      <c r="F46" s="18" t="str">
        <f>IF(B46&lt;&gt;"",IFERROR(VLOOKUP(B46,SignOnSheet!$D$5:$K$27,4,FALSE),"NON_LISTED"),"")</f>
        <v/>
      </c>
      <c r="G46" s="18" t="str">
        <f>IF(B46&lt;&gt;"",IFERROR(VLOOKUP(B46,SignOnSheet!$D$5:$K$27,5,FALSE),"NON_LISTED"),"")</f>
        <v/>
      </c>
      <c r="H46" s="18" t="str">
        <f>IF(B46&lt;&gt;"",IFERROR(VLOOKUP(B46,SignOnSheet!$D$5:$K$27,6,FALSE),"NON_LISTED"),"")</f>
        <v/>
      </c>
      <c r="I46" s="27" t="str">
        <f>IF(B46&lt;&gt;"",IFERROR(VLOOKUP(B46,SignOnSheet!$D$5:$K$27,2,FALSE),"NON_LISTED"),"")</f>
        <v/>
      </c>
      <c r="J46" s="18" t="str">
        <f t="shared" si="0"/>
        <v/>
      </c>
      <c r="K46" s="19" t="str">
        <f t="shared" si="1"/>
        <v/>
      </c>
      <c r="L46" s="19" t="str">
        <f t="shared" si="2"/>
        <v/>
      </c>
      <c r="M46" s="18" t="str">
        <f>IF(ISTEXT(C46),SignOnSheet!$U$31+1,IF(C46&lt;&gt;"",IFERROR(IF(L46&gt;0,RANK(L46,IF(L$6:L$56&gt;0,L$6:L$56,),1)-COUNTIF(L$6:L$56,"=0"),IF(L46&lt;&gt;"",SignOnSheet!$U$31+1,0)),0),""))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">
      <c r="A47" s="17">
        <f t="shared" si="3"/>
        <v>42</v>
      </c>
      <c r="B47" s="11"/>
      <c r="C47" s="11"/>
      <c r="D47" s="17" t="str">
        <f>IF(B47&lt;&gt;"",IFERROR(VLOOKUP(B47,SignOnSheet!$D$5:$N$27,7,FALSE),"NON_LISTED"),"")</f>
        <v/>
      </c>
      <c r="E47" s="18" t="str">
        <f>IF(B47&lt;&gt;"",IFERROR(VLOOKUP(B47,SignOnSheet!$D$5:$K$27,3,FALSE),"NON_LISTED"),"")</f>
        <v/>
      </c>
      <c r="F47" s="18" t="str">
        <f>IF(B47&lt;&gt;"",IFERROR(VLOOKUP(B47,SignOnSheet!$D$5:$K$27,4,FALSE),"NON_LISTED"),"")</f>
        <v/>
      </c>
      <c r="G47" s="18" t="str">
        <f>IF(B47&lt;&gt;"",IFERROR(VLOOKUP(B47,SignOnSheet!$D$5:$K$27,5,FALSE),"NON_LISTED"),"")</f>
        <v/>
      </c>
      <c r="H47" s="18" t="str">
        <f>IF(B47&lt;&gt;"",IFERROR(VLOOKUP(B47,SignOnSheet!$D$5:$K$27,6,FALSE),"NON_LISTED"),"")</f>
        <v/>
      </c>
      <c r="I47" s="27" t="str">
        <f>IF(B47&lt;&gt;"",IFERROR(VLOOKUP(B47,SignOnSheet!$D$5:$K$27,2,FALSE),"NON_LISTED"),"")</f>
        <v/>
      </c>
      <c r="J47" s="18" t="str">
        <f t="shared" si="0"/>
        <v/>
      </c>
      <c r="K47" s="19" t="str">
        <f t="shared" si="1"/>
        <v/>
      </c>
      <c r="L47" s="19" t="str">
        <f t="shared" si="2"/>
        <v/>
      </c>
      <c r="M47" s="18" t="str">
        <f>IF(ISTEXT(C47),SignOnSheet!$U$31+1,IF(C47&lt;&gt;"",IFERROR(IF(L47&gt;0,RANK(L47,IF(L$6:L$56&gt;0,L$6:L$56,),1)-COUNTIF(L$6:L$56,"=0"),IF(L47&lt;&gt;"",SignOnSheet!$U$31+1,0)),0),""))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">
      <c r="A48" s="17">
        <f t="shared" si="3"/>
        <v>43</v>
      </c>
      <c r="B48" s="11"/>
      <c r="C48" s="11"/>
      <c r="D48" s="17" t="str">
        <f>IF(B48&lt;&gt;"",IFERROR(VLOOKUP(B48,SignOnSheet!$D$5:$N$27,7,FALSE),"NON_LISTED"),"")</f>
        <v/>
      </c>
      <c r="E48" s="18" t="str">
        <f>IF(B48&lt;&gt;"",IFERROR(VLOOKUP(B48,SignOnSheet!$D$5:$K$27,3,FALSE),"NON_LISTED"),"")</f>
        <v/>
      </c>
      <c r="F48" s="18" t="str">
        <f>IF(B48&lt;&gt;"",IFERROR(VLOOKUP(B48,SignOnSheet!$D$5:$K$27,4,FALSE),"NON_LISTED"),"")</f>
        <v/>
      </c>
      <c r="G48" s="18" t="str">
        <f>IF(B48&lt;&gt;"",IFERROR(VLOOKUP(B48,SignOnSheet!$D$5:$K$27,5,FALSE),"NON_LISTED"),"")</f>
        <v/>
      </c>
      <c r="H48" s="18" t="str">
        <f>IF(B48&lt;&gt;"",IFERROR(VLOOKUP(B48,SignOnSheet!$D$5:$K$27,6,FALSE),"NON_LISTED"),"")</f>
        <v/>
      </c>
      <c r="I48" s="27" t="str">
        <f>IF(B48&lt;&gt;"",IFERROR(VLOOKUP(B48,SignOnSheet!$D$5:$K$27,2,FALSE),"NON_LISTED"),"")</f>
        <v/>
      </c>
      <c r="J48" s="18" t="str">
        <f t="shared" si="0"/>
        <v/>
      </c>
      <c r="K48" s="19" t="str">
        <f t="shared" si="1"/>
        <v/>
      </c>
      <c r="L48" s="19" t="str">
        <f t="shared" si="2"/>
        <v/>
      </c>
      <c r="M48" s="18" t="str">
        <f>IF(ISTEXT(C48),SignOnSheet!$U$31+1,IF(C48&lt;&gt;"",IFERROR(IF(L48&gt;0,RANK(L48,IF(L$6:L$56&gt;0,L$6:L$56,),1)-COUNTIF(L$6:L$56,"=0"),IF(L48&lt;&gt;"",SignOnSheet!$U$31+1,0)),0),""))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">
      <c r="A49" s="17">
        <f t="shared" si="3"/>
        <v>44</v>
      </c>
      <c r="B49" s="11"/>
      <c r="C49" s="11"/>
      <c r="D49" s="17" t="str">
        <f>IF(B49&lt;&gt;"",IFERROR(VLOOKUP(B49,SignOnSheet!$D$5:$N$27,7,FALSE),"NON_LISTED"),"")</f>
        <v/>
      </c>
      <c r="E49" s="18" t="str">
        <f>IF(B49&lt;&gt;"",IFERROR(VLOOKUP(B49,SignOnSheet!$D$5:$K$27,3,FALSE),"NON_LISTED"),"")</f>
        <v/>
      </c>
      <c r="F49" s="18" t="str">
        <f>IF(B49&lt;&gt;"",IFERROR(VLOOKUP(B49,SignOnSheet!$D$5:$K$27,4,FALSE),"NON_LISTED"),"")</f>
        <v/>
      </c>
      <c r="G49" s="18" t="str">
        <f>IF(B49&lt;&gt;"",IFERROR(VLOOKUP(B49,SignOnSheet!$D$5:$K$27,5,FALSE),"NON_LISTED"),"")</f>
        <v/>
      </c>
      <c r="H49" s="18" t="str">
        <f>IF(B49&lt;&gt;"",IFERROR(VLOOKUP(B49,SignOnSheet!$D$5:$K$27,6,FALSE),"NON_LISTED"),"")</f>
        <v/>
      </c>
      <c r="I49" s="27" t="str">
        <f>IF(B49&lt;&gt;"",IFERROR(VLOOKUP(B49,SignOnSheet!$D$5:$K$27,2,FALSE),"NON_LISTED"),"")</f>
        <v/>
      </c>
      <c r="J49" s="18" t="str">
        <f t="shared" si="0"/>
        <v/>
      </c>
      <c r="K49" s="19" t="str">
        <f t="shared" si="1"/>
        <v/>
      </c>
      <c r="L49" s="19" t="str">
        <f t="shared" si="2"/>
        <v/>
      </c>
      <c r="M49" s="18" t="str">
        <f>IF(ISTEXT(C49),SignOnSheet!$U$31+1,IF(C49&lt;&gt;"",IFERROR(IF(L49&gt;0,RANK(L49,IF(L$6:L$56&gt;0,L$6:L$56,),1)-COUNTIF(L$6:L$56,"=0"),IF(L49&lt;&gt;"",SignOnSheet!$U$31+1,0)),0),""))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">
      <c r="A50" s="17">
        <f t="shared" si="3"/>
        <v>45</v>
      </c>
      <c r="B50" s="11"/>
      <c r="C50" s="11"/>
      <c r="D50" s="17" t="str">
        <f>IF(B50&lt;&gt;"",IFERROR(VLOOKUP(B50,SignOnSheet!$D$5:$N$27,7,FALSE),"NON_LISTED"),"")</f>
        <v/>
      </c>
      <c r="E50" s="18" t="str">
        <f>IF(B50&lt;&gt;"",IFERROR(VLOOKUP(B50,SignOnSheet!$D$5:$K$27,3,FALSE),"NON_LISTED"),"")</f>
        <v/>
      </c>
      <c r="F50" s="18" t="str">
        <f>IF(B50&lt;&gt;"",IFERROR(VLOOKUP(B50,SignOnSheet!$D$5:$K$27,4,FALSE),"NON_LISTED"),"")</f>
        <v/>
      </c>
      <c r="G50" s="18" t="str">
        <f>IF(B50&lt;&gt;"",IFERROR(VLOOKUP(B50,SignOnSheet!$D$5:$K$27,5,FALSE),"NON_LISTED"),"")</f>
        <v/>
      </c>
      <c r="H50" s="18" t="str">
        <f>IF(B50&lt;&gt;"",IFERROR(VLOOKUP(B50,SignOnSheet!$D$5:$K$27,6,FALSE),"NON_LISTED"),"")</f>
        <v/>
      </c>
      <c r="I50" s="27" t="str">
        <f>IF(B50&lt;&gt;"",IFERROR(VLOOKUP(B50,SignOnSheet!$D$5:$K$27,2,FALSE),"NON_LISTED"),"")</f>
        <v/>
      </c>
      <c r="J50" s="18" t="str">
        <f t="shared" si="0"/>
        <v/>
      </c>
      <c r="K50" s="19" t="str">
        <f t="shared" si="1"/>
        <v/>
      </c>
      <c r="L50" s="19" t="str">
        <f t="shared" si="2"/>
        <v/>
      </c>
      <c r="M50" s="18" t="str">
        <f>IF(ISTEXT(C50),SignOnSheet!$U$31+1,IF(C50&lt;&gt;"",IFERROR(IF(L50&gt;0,RANK(L50,IF(L$6:L$56&gt;0,L$6:L$56,),1)-COUNTIF(L$6:L$56,"=0"),IF(L50&lt;&gt;"",SignOnSheet!$U$31+1,0)),0),""))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">
      <c r="A51" s="17">
        <f t="shared" si="3"/>
        <v>46</v>
      </c>
      <c r="B51" s="11"/>
      <c r="C51" s="11"/>
      <c r="D51" s="17" t="str">
        <f>IF(B51&lt;&gt;"",IFERROR(VLOOKUP(B51,SignOnSheet!$D$5:$N$27,7,FALSE),"NON_LISTED"),"")</f>
        <v/>
      </c>
      <c r="E51" s="18" t="str">
        <f>IF(B51&lt;&gt;"",IFERROR(VLOOKUP(B51,SignOnSheet!$D$5:$K$27,3,FALSE),"NON_LISTED"),"")</f>
        <v/>
      </c>
      <c r="F51" s="18" t="str">
        <f>IF(B51&lt;&gt;"",IFERROR(VLOOKUP(B51,SignOnSheet!$D$5:$K$27,4,FALSE),"NON_LISTED"),"")</f>
        <v/>
      </c>
      <c r="G51" s="18" t="str">
        <f>IF(B51&lt;&gt;"",IFERROR(VLOOKUP(B51,SignOnSheet!$D$5:$K$27,5,FALSE),"NON_LISTED"),"")</f>
        <v/>
      </c>
      <c r="H51" s="18" t="str">
        <f>IF(B51&lt;&gt;"",IFERROR(VLOOKUP(B51,SignOnSheet!$D$5:$K$27,6,FALSE),"NON_LISTED"),"")</f>
        <v/>
      </c>
      <c r="I51" s="27" t="str">
        <f>IF(B51&lt;&gt;"",IFERROR(VLOOKUP(B51,SignOnSheet!$D$5:$K$27,2,FALSE),"NON_LISTED"),"")</f>
        <v/>
      </c>
      <c r="J51" s="18" t="str">
        <f t="shared" si="0"/>
        <v/>
      </c>
      <c r="K51" s="19" t="str">
        <f t="shared" si="1"/>
        <v/>
      </c>
      <c r="L51" s="19" t="str">
        <f t="shared" si="2"/>
        <v/>
      </c>
      <c r="M51" s="18" t="str">
        <f>IF(ISTEXT(C51),SignOnSheet!$U$31+1,IF(C51&lt;&gt;"",IFERROR(IF(L51&gt;0,RANK(L51,IF(L$6:L$56&gt;0,L$6:L$56,),1)-COUNTIF(L$6:L$56,"=0"),IF(L51&lt;&gt;"",SignOnSheet!$U$31+1,0)),0),""))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">
      <c r="A52" s="17">
        <f t="shared" si="3"/>
        <v>47</v>
      </c>
      <c r="B52" s="11"/>
      <c r="C52" s="11"/>
      <c r="D52" s="17" t="str">
        <f>IF(B52&lt;&gt;"",IFERROR(VLOOKUP(B52,SignOnSheet!$D$5:$N$27,7,FALSE),"NON_LISTED"),"")</f>
        <v/>
      </c>
      <c r="E52" s="18" t="str">
        <f>IF(B52&lt;&gt;"",IFERROR(VLOOKUP(B52,SignOnSheet!$D$5:$K$27,3,FALSE),"NON_LISTED"),"")</f>
        <v/>
      </c>
      <c r="F52" s="18" t="str">
        <f>IF(B52&lt;&gt;"",IFERROR(VLOOKUP(B52,SignOnSheet!$D$5:$K$27,4,FALSE),"NON_LISTED"),"")</f>
        <v/>
      </c>
      <c r="G52" s="18" t="str">
        <f>IF(B52&lt;&gt;"",IFERROR(VLOOKUP(B52,SignOnSheet!$D$5:$K$27,5,FALSE),"NON_LISTED"),"")</f>
        <v/>
      </c>
      <c r="H52" s="18" t="str">
        <f>IF(B52&lt;&gt;"",IFERROR(VLOOKUP(B52,SignOnSheet!$D$5:$K$27,6,FALSE),"NON_LISTED"),"")</f>
        <v/>
      </c>
      <c r="I52" s="27" t="str">
        <f>IF(B52&lt;&gt;"",IFERROR(VLOOKUP(B52,SignOnSheet!$D$5:$K$27,2,FALSE),"NON_LISTED"),"")</f>
        <v/>
      </c>
      <c r="J52" s="18" t="str">
        <f t="shared" si="0"/>
        <v/>
      </c>
      <c r="K52" s="19" t="str">
        <f t="shared" si="1"/>
        <v/>
      </c>
      <c r="L52" s="19" t="str">
        <f t="shared" si="2"/>
        <v/>
      </c>
      <c r="M52" s="18" t="str">
        <f>IF(ISTEXT(C52),SignOnSheet!$U$31+1,IF(C52&lt;&gt;"",IFERROR(IF(L52&gt;0,RANK(L52,IF(L$6:L$56&gt;0,L$6:L$56,),1)-COUNTIF(L$6:L$56,"=0"),IF(L52&lt;&gt;"",SignOnSheet!$U$31+1,0)),0),""))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">
      <c r="A53" s="17">
        <f t="shared" si="3"/>
        <v>48</v>
      </c>
      <c r="B53" s="11"/>
      <c r="C53" s="11"/>
      <c r="D53" s="17" t="str">
        <f>IF(B53&lt;&gt;"",IFERROR(VLOOKUP(B53,SignOnSheet!$D$5:$N$27,7,FALSE),"NON_LISTED"),"")</f>
        <v/>
      </c>
      <c r="E53" s="18" t="str">
        <f>IF(B53&lt;&gt;"",IFERROR(VLOOKUP(B53,SignOnSheet!$D$5:$K$27,3,FALSE),"NON_LISTED"),"")</f>
        <v/>
      </c>
      <c r="F53" s="18" t="str">
        <f>IF(B53&lt;&gt;"",IFERROR(VLOOKUP(B53,SignOnSheet!$D$5:$K$27,4,FALSE),"NON_LISTED"),"")</f>
        <v/>
      </c>
      <c r="G53" s="18" t="str">
        <f>IF(B53&lt;&gt;"",IFERROR(VLOOKUP(B53,SignOnSheet!$D$5:$K$27,5,FALSE),"NON_LISTED"),"")</f>
        <v/>
      </c>
      <c r="H53" s="18" t="str">
        <f>IF(B53&lt;&gt;"",IFERROR(VLOOKUP(B53,SignOnSheet!$D$5:$K$27,6,FALSE),"NON_LISTED"),"")</f>
        <v/>
      </c>
      <c r="I53" s="27" t="str">
        <f>IF(B53&lt;&gt;"",IFERROR(VLOOKUP(B53,SignOnSheet!$D$5:$K$27,2,FALSE),"NON_LISTED"),"")</f>
        <v/>
      </c>
      <c r="J53" s="18" t="str">
        <f t="shared" si="0"/>
        <v/>
      </c>
      <c r="K53" s="19" t="str">
        <f t="shared" si="1"/>
        <v/>
      </c>
      <c r="L53" s="19" t="str">
        <f t="shared" si="2"/>
        <v/>
      </c>
      <c r="M53" s="18" t="str">
        <f>IF(ISTEXT(C53),SignOnSheet!$U$31+1,IF(C53&lt;&gt;"",IFERROR(IF(L53&gt;0,RANK(L53,IF(L$6:L$56&gt;0,L$6:L$56,),1)-COUNTIF(L$6:L$56,"=0"),IF(L53&lt;&gt;"",SignOnSheet!$U$31+1,0)),0),""))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">
      <c r="A54" s="17">
        <f t="shared" si="3"/>
        <v>49</v>
      </c>
      <c r="B54" s="11"/>
      <c r="C54" s="11"/>
      <c r="D54" s="17" t="str">
        <f>IF(B54&lt;&gt;"",IFERROR(VLOOKUP(B54,SignOnSheet!$D$5:$N$27,7,FALSE),"NON_LISTED"),"")</f>
        <v/>
      </c>
      <c r="E54" s="18" t="str">
        <f>IF(B54&lt;&gt;"",IFERROR(VLOOKUP(B54,SignOnSheet!$D$5:$K$27,3,FALSE),"NON_LISTED"),"")</f>
        <v/>
      </c>
      <c r="F54" s="18" t="str">
        <f>IF(B54&lt;&gt;"",IFERROR(VLOOKUP(B54,SignOnSheet!$D$5:$K$27,4,FALSE),"NON_LISTED"),"")</f>
        <v/>
      </c>
      <c r="G54" s="18" t="str">
        <f>IF(B54&lt;&gt;"",IFERROR(VLOOKUP(B54,SignOnSheet!$D$5:$K$27,5,FALSE),"NON_LISTED"),"")</f>
        <v/>
      </c>
      <c r="H54" s="18" t="str">
        <f>IF(B54&lt;&gt;"",IFERROR(VLOOKUP(B54,SignOnSheet!$D$5:$K$27,6,FALSE),"NON_LISTED"),"")</f>
        <v/>
      </c>
      <c r="I54" s="27" t="str">
        <f>IF(B54&lt;&gt;"",IFERROR(VLOOKUP(B54,SignOnSheet!$D$5:$K$27,2,FALSE),"NON_LISTED"),"")</f>
        <v/>
      </c>
      <c r="J54" s="18" t="str">
        <f t="shared" si="0"/>
        <v/>
      </c>
      <c r="K54" s="19" t="str">
        <f t="shared" si="1"/>
        <v/>
      </c>
      <c r="L54" s="19" t="str">
        <f t="shared" si="2"/>
        <v/>
      </c>
      <c r="M54" s="18" t="str">
        <f>IF(ISTEXT(C54),SignOnSheet!$U$31+1,IF(C54&lt;&gt;"",IFERROR(IF(L54&gt;0,RANK(L54,IF(L$6:L$56&gt;0,L$6:L$56,),1)-COUNTIF(L$6:L$56,"=0"),IF(L54&lt;&gt;"",SignOnSheet!$U$31+1,0)),0),""))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">
      <c r="A55" s="17">
        <f t="shared" si="3"/>
        <v>50</v>
      </c>
      <c r="B55" s="11"/>
      <c r="C55" s="11"/>
      <c r="D55" s="17" t="str">
        <f>IF(B55&lt;&gt;"",IFERROR(VLOOKUP(B55,SignOnSheet!$D$5:$N$27,7,FALSE),"NON_LISTED"),"")</f>
        <v/>
      </c>
      <c r="E55" s="18" t="str">
        <f>IF(B55&lt;&gt;"",IFERROR(VLOOKUP(B55,SignOnSheet!$D$5:$K$27,3,FALSE),"NON_LISTED"),"")</f>
        <v/>
      </c>
      <c r="F55" s="18" t="str">
        <f>IF(B55&lt;&gt;"",IFERROR(VLOOKUP(B55,SignOnSheet!$D$5:$K$27,4,FALSE),"NON_LISTED"),"")</f>
        <v/>
      </c>
      <c r="G55" s="18" t="str">
        <f>IF(B55&lt;&gt;"",IFERROR(VLOOKUP(B55,SignOnSheet!$D$5:$K$27,5,FALSE),"NON_LISTED"),"")</f>
        <v/>
      </c>
      <c r="H55" s="18" t="str">
        <f>IF(B55&lt;&gt;"",IFERROR(VLOOKUP(B55,SignOnSheet!$D$5:$K$27,6,FALSE),"NON_LISTED"),"")</f>
        <v/>
      </c>
      <c r="I55" s="27" t="str">
        <f>IF(B55&lt;&gt;"",IFERROR(VLOOKUP(B55,SignOnSheet!$D$5:$K$27,2,FALSE),"NON_LISTED"),"")</f>
        <v/>
      </c>
      <c r="J55" s="18" t="str">
        <f t="shared" si="0"/>
        <v/>
      </c>
      <c r="K55" s="19" t="str">
        <f t="shared" si="1"/>
        <v/>
      </c>
      <c r="L55" s="19" t="str">
        <f t="shared" si="2"/>
        <v/>
      </c>
      <c r="M55" s="18" t="str">
        <f>IF(ISTEXT(C55),SignOnSheet!$U$31+1,IF(C55&lt;&gt;"",IFERROR(IF(L55&gt;0,RANK(L55,IF(L$6:L$56&gt;0,L$6:L$56,),1)-COUNTIF(L$6:L$56,"=0"),IF(L55&lt;&gt;"",SignOnSheet!$U$31+1,0)),0),""))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">
      <c r="A56" s="17">
        <f t="shared" si="3"/>
        <v>51</v>
      </c>
      <c r="B56" s="11"/>
      <c r="C56" s="11"/>
      <c r="D56" s="17" t="str">
        <f>IF(B56&lt;&gt;"",IFERROR(VLOOKUP(B56,SignOnSheet!$D$5:$N$27,7,FALSE),"NON_LISTED"),"")</f>
        <v/>
      </c>
      <c r="E56" s="18" t="str">
        <f>IF(B56&lt;&gt;"",IFERROR(VLOOKUP(B56,SignOnSheet!$D$5:$K$27,3,FALSE),"NON_LISTED"),"")</f>
        <v/>
      </c>
      <c r="F56" s="18" t="str">
        <f>IF(B56&lt;&gt;"",IFERROR(VLOOKUP(B56,SignOnSheet!$D$5:$K$27,4,FALSE),"NON_LISTED"),"")</f>
        <v/>
      </c>
      <c r="G56" s="18" t="str">
        <f>IF(B56&lt;&gt;"",IFERROR(VLOOKUP(B56,SignOnSheet!$D$5:$K$27,5,FALSE),"NON_LISTED"),"")</f>
        <v/>
      </c>
      <c r="H56" s="18" t="str">
        <f>IF(B56&lt;&gt;"",IFERROR(VLOOKUP(B56,SignOnSheet!$D$5:$K$27,6,FALSE),"NON_LISTED"),"")</f>
        <v/>
      </c>
      <c r="I56" s="27" t="str">
        <f>IF(B56&lt;&gt;"",IFERROR(VLOOKUP(B56,SignOnSheet!$D$5:$K$27,2,FALSE),"NON_LISTED"),"")</f>
        <v/>
      </c>
      <c r="J56" s="18" t="str">
        <f t="shared" si="0"/>
        <v/>
      </c>
      <c r="K56" s="19" t="str">
        <f t="shared" si="1"/>
        <v/>
      </c>
      <c r="L56" s="19" t="str">
        <f t="shared" si="2"/>
        <v/>
      </c>
      <c r="M56" s="18" t="str">
        <f>IF(ISTEXT(C56),SignOnSheet!$U$31+1,IF(C56&lt;&gt;"",IFERROR(IF(L56&gt;0,RANK(L56,IF(L$6:L$56&gt;0,L$6:L$56,),1)-COUNTIF(L$6:L$56,"=0"),IF(L56&lt;&gt;"",SignOnSheet!$U$31+1,0)),0),""))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conditionalFormatting sqref="B36:B40">
    <cfRule type="duplicateValues" dxfId="7" priority="4"/>
  </conditionalFormatting>
  <conditionalFormatting sqref="B34:B35">
    <cfRule type="duplicateValues" dxfId="6" priority="3"/>
  </conditionalFormatting>
  <conditionalFormatting sqref="B6:B33">
    <cfRule type="duplicateValues" dxfId="5" priority="2"/>
  </conditionalFormatting>
  <conditionalFormatting sqref="C6:C24">
    <cfRule type="duplicateValues" dxfId="4" priority="1"/>
  </conditionalFormatting>
  <pageMargins left="0.70866141732283472" right="0.70866141732283472" top="0.74803149606299213" bottom="0.74803149606299213" header="0.31496062992125984" footer="0.31496062992125984"/>
  <pageSetup scale="6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58"/>
  <sheetViews>
    <sheetView view="pageBreakPreview" topLeftCell="A2" zoomScale="85" zoomScaleSheetLayoutView="85" workbookViewId="0">
      <selection activeCell="AA28" sqref="AA28"/>
    </sheetView>
  </sheetViews>
  <sheetFormatPr defaultColWidth="8.85546875" defaultRowHeight="12.75" x14ac:dyDescent="0.2"/>
  <cols>
    <col min="3" max="3" width="10.42578125" customWidth="1"/>
    <col min="4" max="4" width="35.85546875" customWidth="1"/>
    <col min="5" max="5" width="10.85546875" customWidth="1"/>
    <col min="6" max="7" width="7.140625" customWidth="1"/>
    <col min="8" max="8" width="6" customWidth="1"/>
    <col min="9" max="9" width="1.28515625" customWidth="1"/>
    <col min="11" max="11" width="6" bestFit="1" customWidth="1"/>
    <col min="12" max="12" width="10" customWidth="1"/>
    <col min="13" max="13" width="11" customWidth="1"/>
    <col min="14" max="14" width="8.140625" hidden="1" customWidth="1"/>
    <col min="15" max="15" width="8" customWidth="1"/>
    <col min="16" max="16" width="8.140625" customWidth="1"/>
    <col min="17" max="17" width="3.85546875" customWidth="1"/>
    <col min="18" max="18" width="8.140625" customWidth="1"/>
    <col min="19" max="20" width="8.42578125" customWidth="1"/>
  </cols>
  <sheetData>
    <row r="1" spans="1:25" s="43" customFormat="1" ht="150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75" x14ac:dyDescent="0.25">
      <c r="B2" s="14" t="s">
        <v>25</v>
      </c>
      <c r="C2" s="13">
        <v>12</v>
      </c>
      <c r="F2" s="95"/>
      <c r="G2" s="95"/>
      <c r="H2" s="95"/>
      <c r="I2" s="95"/>
      <c r="J2" s="95"/>
    </row>
    <row r="3" spans="1:25" x14ac:dyDescent="0.2">
      <c r="B3" s="41" t="s">
        <v>280</v>
      </c>
      <c r="C3" s="83">
        <v>0</v>
      </c>
      <c r="F3" s="95"/>
      <c r="G3" s="95"/>
      <c r="H3" s="95"/>
      <c r="I3" s="95"/>
      <c r="J3" s="18">
        <v>-360</v>
      </c>
    </row>
    <row r="4" spans="1:25" x14ac:dyDescent="0.2">
      <c r="B4" s="41" t="s">
        <v>281</v>
      </c>
      <c r="C4">
        <v>0</v>
      </c>
      <c r="J4" s="18">
        <v>0</v>
      </c>
      <c r="N4" s="134"/>
      <c r="O4" s="134"/>
      <c r="P4" s="134"/>
      <c r="Q4" s="134"/>
      <c r="R4" s="134"/>
      <c r="S4" s="134"/>
      <c r="T4" s="134"/>
    </row>
    <row r="5" spans="1:25" ht="51" x14ac:dyDescent="0.2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">
      <c r="A6" s="17">
        <v>1</v>
      </c>
      <c r="B6" s="11">
        <v>23</v>
      </c>
      <c r="C6" s="11">
        <v>4343</v>
      </c>
      <c r="D6" s="17" t="str">
        <f>IF(B6&lt;&gt;"",IFERROR(VLOOKUP(B6,SignOnSheet!$D$5:$N$27,7,FALSE),"NON_LISTED"),"")</f>
        <v>Garth Loudon-Robbie Edouard-Betsy</v>
      </c>
      <c r="E6" s="18" t="str">
        <f>IF(B6&lt;&gt;"",IFERROR(VLOOKUP(B6,SignOnSheet!$D$5:$K$27,3,FALSE),"NON_LISTED"),"")</f>
        <v>Hobie 16</v>
      </c>
      <c r="F6" s="18">
        <f>IF(B6&lt;&gt;"",IFERROR(VLOOKUP(B6,SignOnSheet!$D$5:$K$27,4,FALSE),"NON_LISTED"),"")</f>
        <v>1.21</v>
      </c>
      <c r="G6" s="18" t="str">
        <f>IF(B6&lt;&gt;"",IFERROR(VLOOKUP(B6,SignOnSheet!$D$5:$K$27,5,FALSE),"NON_LISTED"),"")</f>
        <v>B</v>
      </c>
      <c r="H6" s="18">
        <f>IF(B6&lt;&gt;"",IFERROR(VLOOKUP(B6,SignOnSheet!$D$5:$K$27,6,FALSE),"NON_LISTED"),"")</f>
        <v>3</v>
      </c>
      <c r="I6" s="39">
        <f>IF(B6&lt;&gt;"",IFERROR(VLOOKUP(B6,SignOnSheet!$D$5:$K$27,2,FALSE),"NON_LISTED"),"")</f>
        <v>0</v>
      </c>
      <c r="J6" s="18">
        <f t="shared" ref="J6:J56" si="0">IFERROR(IF(LEFT(C6,1)&lt;&gt;"D",IFERROR(RIGHT(C6,2)+LEFT(RIGHT(C6,4),2)*60+(C6-RIGHT(C6,4))/10000*3600-IF(G6="B",$J$4,$J$3),""),"" ),"")</f>
        <v>2623</v>
      </c>
      <c r="K6" s="19">
        <f t="shared" ref="K6:K56" si="1">IF(C6&lt;&gt;"",IFERROR(IF(C6&gt;0,RANK(J6,IF(J$6:J$56&gt;0,J$6:J$56,),1)-COUNTIF(J$6:J$56,"=0"),IF(C6="",COUNT(J$6:J$56)+1,0)),0),"")</f>
        <v>1</v>
      </c>
      <c r="L6" s="19">
        <f t="shared" ref="L6:L56" si="2">IFERROR(IF(J6&lt;&gt;"",J6/F6,"")/H6,"")</f>
        <v>722.58953168044081</v>
      </c>
      <c r="M6" s="18">
        <f>IF(ISTEXT(C6),SignOnSheet!$U$31+1,IF(C6&lt;&gt;"",IFERROR(IF(L6&gt;0,RANK(L6,IF(L$6:L$56&gt;0,L$6:L$56,),1)-COUNTIF(L$6:L$56,"=0"),IF(L6&lt;&gt;"",SignOnSheet!$U$31+1,0)),0),""))</f>
        <v>1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">
      <c r="A7" s="17">
        <v>2</v>
      </c>
      <c r="B7" s="11">
        <v>113744</v>
      </c>
      <c r="C7" s="11">
        <v>4454</v>
      </c>
      <c r="D7" s="17" t="str">
        <f>IF(B7&lt;&gt;"",IFERROR(VLOOKUP(B7,SignOnSheet!$D$5:$N$27,7,FALSE),"NON_LISTED"),"")</f>
        <v>Grahame Southwick-Sharon Rayner</v>
      </c>
      <c r="E7" s="18" t="str">
        <f>IF(B7&lt;&gt;"",IFERROR(VLOOKUP(B7,SignOnSheet!$D$5:$K$27,3,FALSE),"NON_LISTED"),"")</f>
        <v>Hobie 16</v>
      </c>
      <c r="F7" s="18">
        <f>IF(B7&lt;&gt;"",IFERROR(VLOOKUP(B7,SignOnSheet!$D$5:$K$27,4,FALSE),"NON_LISTED"),"")</f>
        <v>1.21</v>
      </c>
      <c r="G7" s="18" t="str">
        <f>IF(B7&lt;&gt;"",IFERROR(VLOOKUP(B7,SignOnSheet!$D$5:$K$27,5,FALSE),"NON_LISTED"),"")</f>
        <v>B</v>
      </c>
      <c r="H7" s="18">
        <f>IF(B7&lt;&gt;"",IFERROR(VLOOKUP(B7,SignOnSheet!$D$5:$K$27,6,FALSE),"NON_LISTED"),"")</f>
        <v>3</v>
      </c>
      <c r="I7" s="39">
        <f>IF(B7&lt;&gt;"",IFERROR(VLOOKUP(B7,SignOnSheet!$D$5:$K$27,2,FALSE),"NON_LISTED"),"")</f>
        <v>0</v>
      </c>
      <c r="J7" s="18">
        <f t="shared" si="0"/>
        <v>2694</v>
      </c>
      <c r="K7" s="19">
        <f t="shared" si="1"/>
        <v>2</v>
      </c>
      <c r="L7" s="19">
        <f t="shared" si="2"/>
        <v>742.14876033057851</v>
      </c>
      <c r="M7" s="18">
        <f>IF(ISTEXT(C7),SignOnSheet!$U$31+1,IF(C7&lt;&gt;"",IFERROR(IF(L7&gt;0,RANK(L7,IF(L$6:L$56&gt;0,L$6:L$56,),1)-COUNTIF(L$6:L$56,"=0"),IF(L7&lt;&gt;"",SignOnSheet!$U$31+1,0)),0),""))</f>
        <v>2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">
      <c r="A8" s="17">
        <f t="shared" ref="A8:A56" si="3">A7+1</f>
        <v>3</v>
      </c>
      <c r="B8" s="11">
        <v>114146</v>
      </c>
      <c r="C8" s="11">
        <v>4514</v>
      </c>
      <c r="D8" s="17" t="str">
        <f>IF(B8&lt;&gt;"",IFERROR(VLOOKUP(B8,SignOnSheet!$D$5:$N$27,7,FALSE),"NON_LISTED"),"")</f>
        <v>Andrew Boyd-Kim Troll</v>
      </c>
      <c r="E8" s="18" t="str">
        <f>IF(B8&lt;&gt;"",IFERROR(VLOOKUP(B8,SignOnSheet!$D$5:$K$27,3,FALSE),"NON_LISTED"),"")</f>
        <v>Hobie 16</v>
      </c>
      <c r="F8" s="18">
        <f>IF(B8&lt;&gt;"",IFERROR(VLOOKUP(B8,SignOnSheet!$D$5:$K$27,4,FALSE),"NON_LISTED"),"")</f>
        <v>1.21</v>
      </c>
      <c r="G8" s="18" t="str">
        <f>IF(B8&lt;&gt;"",IFERROR(VLOOKUP(B8,SignOnSheet!$D$5:$K$27,5,FALSE),"NON_LISTED"),"")</f>
        <v>B</v>
      </c>
      <c r="H8" s="18">
        <f>IF(B8&lt;&gt;"",IFERROR(VLOOKUP(B8,SignOnSheet!$D$5:$K$27,6,FALSE),"NON_LISTED"),"")</f>
        <v>3</v>
      </c>
      <c r="I8" s="39">
        <f>IF(B8&lt;&gt;"",IFERROR(VLOOKUP(B8,SignOnSheet!$D$5:$K$27,2,FALSE),"NON_LISTED"),"")</f>
        <v>0</v>
      </c>
      <c r="J8" s="18">
        <f t="shared" si="0"/>
        <v>2714</v>
      </c>
      <c r="K8" s="19">
        <f t="shared" si="1"/>
        <v>3</v>
      </c>
      <c r="L8" s="19">
        <f t="shared" si="2"/>
        <v>747.65840220385678</v>
      </c>
      <c r="M8" s="18">
        <f>IF(ISTEXT(C8),SignOnSheet!$U$31+1,IF(C8&lt;&gt;"",IFERROR(IF(L8&gt;0,RANK(L8,IF(L$6:L$56&gt;0,L$6:L$56,),1)-COUNTIF(L$6:L$56,"=0"),IF(L8&lt;&gt;"",SignOnSheet!$U$31+1,0)),0),""))</f>
        <v>3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">
      <c r="A9" s="17">
        <f t="shared" si="3"/>
        <v>4</v>
      </c>
      <c r="B9" s="11">
        <v>115080</v>
      </c>
      <c r="C9" s="11">
        <v>4556</v>
      </c>
      <c r="D9" s="17" t="str">
        <f>IF(B9&lt;&gt;"",IFERROR(VLOOKUP(B9,SignOnSheet!$D$5:$N$27,7,FALSE),"NON_LISTED"),"")</f>
        <v>Clementine James-Laura Kelly</v>
      </c>
      <c r="E9" s="18" t="str">
        <f>IF(B9&lt;&gt;"",IFERROR(VLOOKUP(B9,SignOnSheet!$D$5:$K$27,3,FALSE),"NON_LISTED"),"")</f>
        <v>Hobie 16</v>
      </c>
      <c r="F9" s="18">
        <f>IF(B9&lt;&gt;"",IFERROR(VLOOKUP(B9,SignOnSheet!$D$5:$K$27,4,FALSE),"NON_LISTED"),"")</f>
        <v>1.21</v>
      </c>
      <c r="G9" s="18" t="str">
        <f>IF(B9&lt;&gt;"",IFERROR(VLOOKUP(B9,SignOnSheet!$D$5:$K$27,5,FALSE),"NON_LISTED"),"")</f>
        <v>B</v>
      </c>
      <c r="H9" s="18">
        <f>IF(B9&lt;&gt;"",IFERROR(VLOOKUP(B9,SignOnSheet!$D$5:$K$27,6,FALSE),"NON_LISTED"),"")</f>
        <v>3</v>
      </c>
      <c r="I9" s="39">
        <f>IF(B9&lt;&gt;"",IFERROR(VLOOKUP(B9,SignOnSheet!$D$5:$K$27,2,FALSE),"NON_LISTED"),"")</f>
        <v>0</v>
      </c>
      <c r="J9" s="18">
        <f t="shared" si="0"/>
        <v>2756</v>
      </c>
      <c r="K9" s="19">
        <f t="shared" si="1"/>
        <v>4</v>
      </c>
      <c r="L9" s="19">
        <f t="shared" si="2"/>
        <v>759.22865013774106</v>
      </c>
      <c r="M9" s="18">
        <f>IF(ISTEXT(C9),SignOnSheet!$U$31+1,IF(C9&lt;&gt;"",IFERROR(IF(L9&gt;0,RANK(L9,IF(L$6:L$56&gt;0,L$6:L$56,),1)-COUNTIF(L$6:L$56,"=0"),IF(L9&lt;&gt;"",SignOnSheet!$U$31+1,0)),0),""))</f>
        <v>4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">
      <c r="A10" s="17">
        <f t="shared" si="3"/>
        <v>5</v>
      </c>
      <c r="B10" s="11">
        <v>115106</v>
      </c>
      <c r="C10" s="11">
        <v>4628</v>
      </c>
      <c r="D10" s="17" t="str">
        <f>IF(B10&lt;&gt;"",IFERROR(VLOOKUP(B10,SignOnSheet!$D$5:$N$27,7,FALSE),"NON_LISTED"),"")</f>
        <v>Robert Fine-Stephanie Goodyer</v>
      </c>
      <c r="E10" s="18" t="str">
        <f>IF(B10&lt;&gt;"",IFERROR(VLOOKUP(B10,SignOnSheet!$D$5:$K$27,3,FALSE),"NON_LISTED"),"")</f>
        <v>Hobie 16</v>
      </c>
      <c r="F10" s="18">
        <f>IF(B10&lt;&gt;"",IFERROR(VLOOKUP(B10,SignOnSheet!$D$5:$K$27,4,FALSE),"NON_LISTED"),"")</f>
        <v>1.21</v>
      </c>
      <c r="G10" s="18" t="str">
        <f>IF(B10&lt;&gt;"",IFERROR(VLOOKUP(B10,SignOnSheet!$D$5:$K$27,5,FALSE),"NON_LISTED"),"")</f>
        <v>B</v>
      </c>
      <c r="H10" s="18">
        <f>IF(B10&lt;&gt;"",IFERROR(VLOOKUP(B10,SignOnSheet!$D$5:$K$27,6,FALSE),"NON_LISTED"),"")</f>
        <v>3</v>
      </c>
      <c r="I10" s="39">
        <f>IF(B10&lt;&gt;"",IFERROR(VLOOKUP(B10,SignOnSheet!$D$5:$K$27,2,FALSE),"NON_LISTED"),"")</f>
        <v>0</v>
      </c>
      <c r="J10" s="18">
        <f t="shared" si="0"/>
        <v>2788</v>
      </c>
      <c r="K10" s="19">
        <f t="shared" si="1"/>
        <v>5</v>
      </c>
      <c r="L10" s="19">
        <f t="shared" si="2"/>
        <v>768.04407713498631</v>
      </c>
      <c r="M10" s="18">
        <f>IF(ISTEXT(C10),SignOnSheet!$U$31+1,IF(C10&lt;&gt;"",IFERROR(IF(L10&gt;0,RANK(L10,IF(L$6:L$56&gt;0,L$6:L$56,),1)-COUNTIF(L$6:L$56,"=0"),IF(L10&lt;&gt;"",SignOnSheet!$U$31+1,0)),0),""))</f>
        <v>5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">
      <c r="A11" s="17">
        <f t="shared" si="3"/>
        <v>6</v>
      </c>
      <c r="B11" s="11">
        <v>112480</v>
      </c>
      <c r="C11" s="11">
        <v>4640</v>
      </c>
      <c r="D11" s="17" t="str">
        <f>IF(B11&lt;&gt;"",IFERROR(VLOOKUP(B11,SignOnSheet!$D$5:$N$27,7,FALSE),"NON_LISTED"),"")</f>
        <v>Craig Wood-Carrie Wood</v>
      </c>
      <c r="E11" s="18" t="str">
        <f>IF(B11&lt;&gt;"",IFERROR(VLOOKUP(B11,SignOnSheet!$D$5:$K$27,3,FALSE),"NON_LISTED"),"")</f>
        <v>Hobie 16</v>
      </c>
      <c r="F11" s="18">
        <f>IF(B11&lt;&gt;"",IFERROR(VLOOKUP(B11,SignOnSheet!$D$5:$K$27,4,FALSE),"NON_LISTED"),"")</f>
        <v>1.21</v>
      </c>
      <c r="G11" s="18" t="str">
        <f>IF(B11&lt;&gt;"",IFERROR(VLOOKUP(B11,SignOnSheet!$D$5:$K$27,5,FALSE),"NON_LISTED"),"")</f>
        <v>B</v>
      </c>
      <c r="H11" s="18">
        <f>IF(B11&lt;&gt;"",IFERROR(VLOOKUP(B11,SignOnSheet!$D$5:$K$27,6,FALSE),"NON_LISTED"),"")</f>
        <v>3</v>
      </c>
      <c r="I11" s="39">
        <f>IF(B11&lt;&gt;"",IFERROR(VLOOKUP(B11,SignOnSheet!$D$5:$K$27,2,FALSE),"NON_LISTED"),"")</f>
        <v>0</v>
      </c>
      <c r="J11" s="18">
        <f t="shared" si="0"/>
        <v>2800</v>
      </c>
      <c r="K11" s="19">
        <f t="shared" si="1"/>
        <v>6</v>
      </c>
      <c r="L11" s="19">
        <f t="shared" si="2"/>
        <v>771.34986225895318</v>
      </c>
      <c r="M11" s="18">
        <f>IF(ISTEXT(C11),SignOnSheet!$U$31+1,IF(C11&lt;&gt;"",IFERROR(IF(L11&gt;0,RANK(L11,IF(L$6:L$56&gt;0,L$6:L$56,),1)-COUNTIF(L$6:L$56,"=0"),IF(L11&lt;&gt;"",SignOnSheet!$U$31+1,0)),0),""))</f>
        <v>6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">
      <c r="A12" s="17">
        <f t="shared" si="3"/>
        <v>7</v>
      </c>
      <c r="B12" s="11">
        <v>91082</v>
      </c>
      <c r="C12" s="11">
        <v>4757</v>
      </c>
      <c r="D12" s="17" t="str">
        <f>IF(B12&lt;&gt;"",IFERROR(VLOOKUP(B12,SignOnSheet!$D$5:$N$27,7,FALSE),"NON_LISTED"),"")</f>
        <v>David Scott-Suzanne Morton</v>
      </c>
      <c r="E12" s="18" t="str">
        <f>IF(B12&lt;&gt;"",IFERROR(VLOOKUP(B12,SignOnSheet!$D$5:$K$27,3,FALSE),"NON_LISTED"),"")</f>
        <v>Hobie 16</v>
      </c>
      <c r="F12" s="18">
        <f>IF(B12&lt;&gt;"",IFERROR(VLOOKUP(B12,SignOnSheet!$D$5:$K$27,4,FALSE),"NON_LISTED"),"")</f>
        <v>1.21</v>
      </c>
      <c r="G12" s="18" t="str">
        <f>IF(B12&lt;&gt;"",IFERROR(VLOOKUP(B12,SignOnSheet!$D$5:$K$27,5,FALSE),"NON_LISTED"),"")</f>
        <v>B</v>
      </c>
      <c r="H12" s="18">
        <f>IF(B12&lt;&gt;"",IFERROR(VLOOKUP(B12,SignOnSheet!$D$5:$K$27,6,FALSE),"NON_LISTED"),"")</f>
        <v>3</v>
      </c>
      <c r="I12" s="39">
        <f>IF(B12&lt;&gt;"",IFERROR(VLOOKUP(B12,SignOnSheet!$D$5:$K$27,2,FALSE),"NON_LISTED"),"")</f>
        <v>0</v>
      </c>
      <c r="J12" s="18">
        <f t="shared" si="0"/>
        <v>2877</v>
      </c>
      <c r="K12" s="19">
        <f t="shared" si="1"/>
        <v>7</v>
      </c>
      <c r="L12" s="19">
        <f t="shared" si="2"/>
        <v>792.56198347107431</v>
      </c>
      <c r="M12" s="18">
        <f>IF(ISTEXT(C12),SignOnSheet!$U$31+1,IF(C12&lt;&gt;"",IFERROR(IF(L12&gt;0,RANK(L12,IF(L$6:L$56&gt;0,L$6:L$56,),1)-COUNTIF(L$6:L$56,"=0"),IF(L12&lt;&gt;"",SignOnSheet!$U$31+1,0)),0),""))</f>
        <v>7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">
      <c r="A13" s="17">
        <f t="shared" si="3"/>
        <v>8</v>
      </c>
      <c r="B13" s="11">
        <v>113344</v>
      </c>
      <c r="C13" s="11">
        <v>4844</v>
      </c>
      <c r="D13" s="17" t="str">
        <f>IF(B13&lt;&gt;"",IFERROR(VLOOKUP(B13,SignOnSheet!$D$5:$N$27,7,FALSE),"NON_LISTED"),"")</f>
        <v>Cyrille Girardin-Rob Pettit</v>
      </c>
      <c r="E13" s="18" t="str">
        <f>IF(B13&lt;&gt;"",IFERROR(VLOOKUP(B13,SignOnSheet!$D$5:$K$27,3,FALSE),"NON_LISTED"),"")</f>
        <v>Hobie 16</v>
      </c>
      <c r="F13" s="18">
        <f>IF(B13&lt;&gt;"",IFERROR(VLOOKUP(B13,SignOnSheet!$D$5:$K$27,4,FALSE),"NON_LISTED"),"")</f>
        <v>1.21</v>
      </c>
      <c r="G13" s="18" t="str">
        <f>IF(B13&lt;&gt;"",IFERROR(VLOOKUP(B13,SignOnSheet!$D$5:$K$27,5,FALSE),"NON_LISTED"),"")</f>
        <v>B</v>
      </c>
      <c r="H13" s="18">
        <f>IF(B13&lt;&gt;"",IFERROR(VLOOKUP(B13,SignOnSheet!$D$5:$K$27,6,FALSE),"NON_LISTED"),"")</f>
        <v>3</v>
      </c>
      <c r="I13" s="39">
        <f>IF(B13&lt;&gt;"",IFERROR(VLOOKUP(B13,SignOnSheet!$D$5:$K$27,2,FALSE),"NON_LISTED"),"")</f>
        <v>0</v>
      </c>
      <c r="J13" s="18">
        <f t="shared" si="0"/>
        <v>2924</v>
      </c>
      <c r="K13" s="19">
        <f t="shared" si="1"/>
        <v>8</v>
      </c>
      <c r="L13" s="19">
        <f t="shared" si="2"/>
        <v>805.50964187327827</v>
      </c>
      <c r="M13" s="18">
        <f>IF(ISTEXT(C13),SignOnSheet!$U$31+1,IF(C13&lt;&gt;"",IFERROR(IF(L13&gt;0,RANK(L13,IF(L$6:L$56&gt;0,L$6:L$56,),1)-COUNTIF(L$6:L$56,"=0"),IF(L13&lt;&gt;"",SignOnSheet!$U$31+1,0)),0),""))</f>
        <v>8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">
      <c r="A14" s="17">
        <f t="shared" si="3"/>
        <v>9</v>
      </c>
      <c r="B14" s="11">
        <v>112647</v>
      </c>
      <c r="C14" s="11">
        <v>5014</v>
      </c>
      <c r="D14" s="17" t="str">
        <f>IF(B14&lt;&gt;"",IFERROR(VLOOKUP(B14,SignOnSheet!$D$5:$N$27,7,FALSE),"NON_LISTED"),"")</f>
        <v>John van der Vyver-Sam van der Vyver</v>
      </c>
      <c r="E14" s="18" t="str">
        <f>IF(B14&lt;&gt;"",IFERROR(VLOOKUP(B14,SignOnSheet!$D$5:$K$27,3,FALSE),"NON_LISTED"),"")</f>
        <v>Hobie 16</v>
      </c>
      <c r="F14" s="18">
        <f>IF(B14&lt;&gt;"",IFERROR(VLOOKUP(B14,SignOnSheet!$D$5:$K$27,4,FALSE),"NON_LISTED"),"")</f>
        <v>1.21</v>
      </c>
      <c r="G14" s="18" t="str">
        <f>IF(B14&lt;&gt;"",IFERROR(VLOOKUP(B14,SignOnSheet!$D$5:$K$27,5,FALSE),"NON_LISTED"),"")</f>
        <v>B</v>
      </c>
      <c r="H14" s="18">
        <f>IF(B14&lt;&gt;"",IFERROR(VLOOKUP(B14,SignOnSheet!$D$5:$K$27,6,FALSE),"NON_LISTED"),"")</f>
        <v>3</v>
      </c>
      <c r="I14" s="39">
        <f>IF(B14&lt;&gt;"",IFERROR(VLOOKUP(B14,SignOnSheet!$D$5:$K$27,2,FALSE),"NON_LISTED"),"")</f>
        <v>0</v>
      </c>
      <c r="J14" s="18">
        <f t="shared" si="0"/>
        <v>3014</v>
      </c>
      <c r="K14" s="19">
        <f t="shared" si="1"/>
        <v>9</v>
      </c>
      <c r="L14" s="19">
        <f t="shared" si="2"/>
        <v>830.30303030303037</v>
      </c>
      <c r="M14" s="18">
        <f>IF(ISTEXT(C14),SignOnSheet!$U$31+1,IF(C14&lt;&gt;"",IFERROR(IF(L14&gt;0,RANK(L14,IF(L$6:L$56&gt;0,L$6:L$56,),1)-COUNTIF(L$6:L$56,"=0"),IF(L14&lt;&gt;"",SignOnSheet!$U$31+1,0)),0),""))</f>
        <v>9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">
      <c r="A15" s="17">
        <f t="shared" si="3"/>
        <v>10</v>
      </c>
      <c r="B15" s="11">
        <v>115081</v>
      </c>
      <c r="C15" s="11">
        <v>5037</v>
      </c>
      <c r="D15" s="17" t="str">
        <f>IF(B15&lt;&gt;"",IFERROR(VLOOKUP(B15,SignOnSheet!$D$5:$N$27,7,FALSE),"NON_LISTED"),"")</f>
        <v>Joe Bilstein-Chiara Cei</v>
      </c>
      <c r="E15" s="18" t="str">
        <f>IF(B15&lt;&gt;"",IFERROR(VLOOKUP(B15,SignOnSheet!$D$5:$K$27,3,FALSE),"NON_LISTED"),"")</f>
        <v>Hobie 16</v>
      </c>
      <c r="F15" s="18">
        <f>IF(B15&lt;&gt;"",IFERROR(VLOOKUP(B15,SignOnSheet!$D$5:$K$27,4,FALSE),"NON_LISTED"),"")</f>
        <v>1.21</v>
      </c>
      <c r="G15" s="18" t="str">
        <f>IF(B15&lt;&gt;"",IFERROR(VLOOKUP(B15,SignOnSheet!$D$5:$K$27,5,FALSE),"NON_LISTED"),"")</f>
        <v>B</v>
      </c>
      <c r="H15" s="18">
        <f>IF(B15&lt;&gt;"",IFERROR(VLOOKUP(B15,SignOnSheet!$D$5:$K$27,6,FALSE),"NON_LISTED"),"")</f>
        <v>3</v>
      </c>
      <c r="I15" s="39">
        <f>IF(B15&lt;&gt;"",IFERROR(VLOOKUP(B15,SignOnSheet!$D$5:$K$27,2,FALSE),"NON_LISTED"),"")</f>
        <v>0</v>
      </c>
      <c r="J15" s="18">
        <f t="shared" si="0"/>
        <v>3037</v>
      </c>
      <c r="K15" s="19">
        <f t="shared" si="1"/>
        <v>10</v>
      </c>
      <c r="L15" s="19">
        <f t="shared" si="2"/>
        <v>836.63911845730036</v>
      </c>
      <c r="M15" s="18">
        <f>IF(ISTEXT(C15),SignOnSheet!$U$31+1,IF(C15&lt;&gt;"",IFERROR(IF(L15&gt;0,RANK(L15,IF(L$6:L$56&gt;0,L$6:L$56,),1)-COUNTIF(L$6:L$56,"=0"),IF(L15&lt;&gt;"",SignOnSheet!$U$31+1,0)),0),""))</f>
        <v>10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">
      <c r="A16" s="17">
        <f t="shared" si="3"/>
        <v>11</v>
      </c>
      <c r="B16" s="11">
        <v>112555</v>
      </c>
      <c r="C16" s="11">
        <v>5341</v>
      </c>
      <c r="D16" s="17" t="str">
        <f>IF(B16&lt;&gt;"",IFERROR(VLOOKUP(B16,SignOnSheet!$D$5:$N$27,7,FALSE),"NON_LISTED"),"")</f>
        <v>Kees De Graaf-Anna Chandler</v>
      </c>
      <c r="E16" s="18" t="str">
        <f>IF(B16&lt;&gt;"",IFERROR(VLOOKUP(B16,SignOnSheet!$D$5:$K$27,3,FALSE),"NON_LISTED"),"")</f>
        <v>Hobie 16</v>
      </c>
      <c r="F16" s="18">
        <f>IF(B16&lt;&gt;"",IFERROR(VLOOKUP(B16,SignOnSheet!$D$5:$K$27,4,FALSE),"NON_LISTED"),"")</f>
        <v>1.21</v>
      </c>
      <c r="G16" s="18" t="str">
        <f>IF(B16&lt;&gt;"",IFERROR(VLOOKUP(B16,SignOnSheet!$D$5:$K$27,5,FALSE),"NON_LISTED"),"")</f>
        <v>B</v>
      </c>
      <c r="H16" s="18">
        <f>IF(B16&lt;&gt;"",IFERROR(VLOOKUP(B16,SignOnSheet!$D$5:$K$27,6,FALSE),"NON_LISTED"),"")</f>
        <v>3</v>
      </c>
      <c r="I16" s="39">
        <f>IF(B16&lt;&gt;"",IFERROR(VLOOKUP(B16,SignOnSheet!$D$5:$K$27,2,FALSE),"NON_LISTED"),"")</f>
        <v>0</v>
      </c>
      <c r="J16" s="18">
        <f t="shared" si="0"/>
        <v>3221</v>
      </c>
      <c r="K16" s="19">
        <f t="shared" si="1"/>
        <v>11</v>
      </c>
      <c r="L16" s="19">
        <f t="shared" si="2"/>
        <v>887.32782369146014</v>
      </c>
      <c r="M16" s="18">
        <f>IF(ISTEXT(C16),SignOnSheet!$U$31+1,IF(C16&lt;&gt;"",IFERROR(IF(L16&gt;0,RANK(L16,IF(L$6:L$56&gt;0,L$6:L$56,),1)-COUNTIF(L$6:L$56,"=0"),IF(L16&lt;&gt;"",SignOnSheet!$U$31+1,0)),0),""))</f>
        <v>11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">
      <c r="A17" s="17">
        <f t="shared" si="3"/>
        <v>12</v>
      </c>
      <c r="B17" s="11">
        <v>108961</v>
      </c>
      <c r="C17" s="11">
        <v>5359</v>
      </c>
      <c r="D17" s="17" t="str">
        <f>IF(B17&lt;&gt;"",IFERROR(VLOOKUP(B17,SignOnSheet!$D$5:$N$27,7,FALSE),"NON_LISTED"),"")</f>
        <v>Sarah Scott-Justin Hoon</v>
      </c>
      <c r="E17" s="18" t="str">
        <f>IF(B17&lt;&gt;"",IFERROR(VLOOKUP(B17,SignOnSheet!$D$5:$K$27,3,FALSE),"NON_LISTED"),"")</f>
        <v>Hobie 16</v>
      </c>
      <c r="F17" s="18">
        <f>IF(B17&lt;&gt;"",IFERROR(VLOOKUP(B17,SignOnSheet!$D$5:$K$27,4,FALSE),"NON_LISTED"),"")</f>
        <v>1.21</v>
      </c>
      <c r="G17" s="18" t="str">
        <f>IF(B17&lt;&gt;"",IFERROR(VLOOKUP(B17,SignOnSheet!$D$5:$K$27,5,FALSE),"NON_LISTED"),"")</f>
        <v>B</v>
      </c>
      <c r="H17" s="18">
        <f>IF(B17&lt;&gt;"",IFERROR(VLOOKUP(B17,SignOnSheet!$D$5:$K$27,6,FALSE),"NON_LISTED"),"")</f>
        <v>3</v>
      </c>
      <c r="I17" s="39">
        <f>IF(B17&lt;&gt;"",IFERROR(VLOOKUP(B17,SignOnSheet!$D$5:$K$27,2,FALSE),"NON_LISTED"),"")</f>
        <v>0</v>
      </c>
      <c r="J17" s="18">
        <f t="shared" si="0"/>
        <v>3239</v>
      </c>
      <c r="K17" s="19">
        <f t="shared" si="1"/>
        <v>12</v>
      </c>
      <c r="L17" s="19">
        <f t="shared" si="2"/>
        <v>892.28650137741045</v>
      </c>
      <c r="M17" s="18">
        <f>IF(ISTEXT(C17),SignOnSheet!$U$31+1,IF(C17&lt;&gt;"",IFERROR(IF(L17&gt;0,RANK(L17,IF(L$6:L$56&gt;0,L$6:L$56,),1)-COUNTIF(L$6:L$56,"=0"),IF(L17&lt;&gt;"",SignOnSheet!$U$31+1,0)),0),""))</f>
        <v>12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">
      <c r="A18" s="17">
        <f t="shared" si="3"/>
        <v>13</v>
      </c>
      <c r="B18" s="35">
        <v>112607</v>
      </c>
      <c r="C18" s="35">
        <v>5916</v>
      </c>
      <c r="D18" s="17" t="str">
        <f>IF(B18&lt;&gt;"",IFERROR(VLOOKUP(B18,SignOnSheet!$D$5:$N$27,7,FALSE),"NON_LISTED"),"")</f>
        <v>Nassor Alamki-Machano Mussa</v>
      </c>
      <c r="E18" s="18" t="str">
        <f>IF(B18&lt;&gt;"",IFERROR(VLOOKUP(B18,SignOnSheet!$D$5:$K$27,3,FALSE),"NON_LISTED"),"")</f>
        <v>Hobie 16</v>
      </c>
      <c r="F18" s="18">
        <f>IF(B18&lt;&gt;"",IFERROR(VLOOKUP(B18,SignOnSheet!$D$5:$K$27,4,FALSE),"NON_LISTED"),"")</f>
        <v>1.21</v>
      </c>
      <c r="G18" s="18" t="str">
        <f>IF(B18&lt;&gt;"",IFERROR(VLOOKUP(B18,SignOnSheet!$D$5:$K$27,5,FALSE),"NON_LISTED"),"")</f>
        <v>B</v>
      </c>
      <c r="H18" s="18">
        <f>IF(B18&lt;&gt;"",IFERROR(VLOOKUP(B18,SignOnSheet!$D$5:$K$27,6,FALSE),"NON_LISTED"),"")</f>
        <v>3</v>
      </c>
      <c r="I18" s="39">
        <f>IF(B18&lt;&gt;"",IFERROR(VLOOKUP(B18,SignOnSheet!$D$5:$K$27,2,FALSE),"NON_LISTED"),"")</f>
        <v>0</v>
      </c>
      <c r="J18" s="18">
        <f t="shared" si="0"/>
        <v>3556</v>
      </c>
      <c r="K18" s="19">
        <f t="shared" si="1"/>
        <v>13</v>
      </c>
      <c r="L18" s="19">
        <f t="shared" si="2"/>
        <v>979.61432506887058</v>
      </c>
      <c r="M18" s="18">
        <f>IF(ISTEXT(C18),SignOnSheet!$U$31+1,IF(C18&lt;&gt;"",IFERROR(IF(L18&gt;0,RANK(L18,IF(L$6:L$56&gt;0,L$6:L$56,),1)-COUNTIF(L$6:L$56,"=0"),IF(L18&lt;&gt;"",SignOnSheet!$U$31+1,0)),0),""))</f>
        <v>13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">
      <c r="A19" s="17">
        <f t="shared" si="3"/>
        <v>14</v>
      </c>
      <c r="B19" s="11">
        <v>91070</v>
      </c>
      <c r="C19" s="11">
        <v>6020</v>
      </c>
      <c r="D19" s="17" t="str">
        <f>IF(B19&lt;&gt;"",IFERROR(VLOOKUP(B19,SignOnSheet!$D$5:$N$27,7,FALSE),"NON_LISTED"),"")</f>
        <v>Michael Winklmaier-Tanguy Garot</v>
      </c>
      <c r="E19" s="18" t="str">
        <f>IF(B19&lt;&gt;"",IFERROR(VLOOKUP(B19,SignOnSheet!$D$5:$K$27,3,FALSE),"NON_LISTED"),"")</f>
        <v>Hobie 16</v>
      </c>
      <c r="F19" s="18">
        <f>IF(B19&lt;&gt;"",IFERROR(VLOOKUP(B19,SignOnSheet!$D$5:$K$27,4,FALSE),"NON_LISTED"),"")</f>
        <v>1.21</v>
      </c>
      <c r="G19" s="18" t="str">
        <f>IF(B19&lt;&gt;"",IFERROR(VLOOKUP(B19,SignOnSheet!$D$5:$K$27,5,FALSE),"NON_LISTED"),"")</f>
        <v>B</v>
      </c>
      <c r="H19" s="18">
        <f>IF(B19&lt;&gt;"",IFERROR(VLOOKUP(B19,SignOnSheet!$D$5:$K$27,6,FALSE),"NON_LISTED"),"")</f>
        <v>3</v>
      </c>
      <c r="I19" s="39">
        <f>IF(B19&lt;&gt;"",IFERROR(VLOOKUP(B19,SignOnSheet!$D$5:$K$27,2,FALSE),"NON_LISTED"),"")</f>
        <v>0</v>
      </c>
      <c r="J19" s="18">
        <f t="shared" si="0"/>
        <v>3620</v>
      </c>
      <c r="K19" s="19">
        <f t="shared" si="1"/>
        <v>14</v>
      </c>
      <c r="L19" s="19">
        <f t="shared" si="2"/>
        <v>997.24517906336087</v>
      </c>
      <c r="M19" s="18">
        <f>IF(ISTEXT(C19),SignOnSheet!$U$31+1,IF(C19&lt;&gt;"",IFERROR(IF(L19&gt;0,RANK(L19,IF(L$6:L$56&gt;0,L$6:L$56,),1)-COUNTIF(L$6:L$56,"=0"),IF(L19&lt;&gt;"",SignOnSheet!$U$31+1,0)),0),""))</f>
        <v>14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">
      <c r="A20" s="17">
        <f t="shared" si="3"/>
        <v>15</v>
      </c>
      <c r="B20" s="11"/>
      <c r="C20" s="11"/>
      <c r="D20" s="17" t="str">
        <f>IF(B20&lt;&gt;"",IFERROR(VLOOKUP(B20,SignOnSheet!$D$5:$N$27,7,FALSE),"NON_LISTED"),"")</f>
        <v/>
      </c>
      <c r="E20" s="18" t="str">
        <f>IF(B20&lt;&gt;"",IFERROR(VLOOKUP(B20,SignOnSheet!$D$5:$K$27,3,FALSE),"NON_LISTED"),"")</f>
        <v/>
      </c>
      <c r="F20" s="18" t="str">
        <f>IF(B20&lt;&gt;"",IFERROR(VLOOKUP(B20,SignOnSheet!$D$5:$K$27,4,FALSE),"NON_LISTED"),"")</f>
        <v/>
      </c>
      <c r="G20" s="18" t="str">
        <f>IF(B20&lt;&gt;"",IFERROR(VLOOKUP(B20,SignOnSheet!$D$5:$K$27,5,FALSE),"NON_LISTED"),"")</f>
        <v/>
      </c>
      <c r="H20" s="18" t="str">
        <f>IF(B20&lt;&gt;"",IFERROR(VLOOKUP(B20,SignOnSheet!$D$5:$K$27,6,FALSE),"NON_LISTED"),"")</f>
        <v/>
      </c>
      <c r="I20" s="39" t="str">
        <f>IF(B20&lt;&gt;"",IFERROR(VLOOKUP(B20,SignOnSheet!$D$5:$K$27,2,FALSE),"NON_LISTED"),"")</f>
        <v/>
      </c>
      <c r="J20" s="18" t="str">
        <f t="shared" si="0"/>
        <v/>
      </c>
      <c r="K20" s="19" t="str">
        <f t="shared" si="1"/>
        <v/>
      </c>
      <c r="L20" s="19" t="str">
        <f t="shared" si="2"/>
        <v/>
      </c>
      <c r="M20" s="18" t="str">
        <f>IF(ISTEXT(C20),SignOnSheet!$U$31+1,IF(C20&lt;&gt;"",IFERROR(IF(L20&gt;0,RANK(L20,IF(L$6:L$56&gt;0,L$6:L$56,),1)-COUNTIF(L$6:L$56,"=0"),IF(L20&lt;&gt;"",SignOnSheet!$U$31+1,0)),0),""))</f>
        <v/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">
      <c r="A21" s="17">
        <f t="shared" si="3"/>
        <v>16</v>
      </c>
      <c r="B21" s="11"/>
      <c r="C21" s="11"/>
      <c r="D21" s="17" t="str">
        <f>IF(B21&lt;&gt;"",IFERROR(VLOOKUP(B21,SignOnSheet!$D$5:$N$27,7,FALSE),"NON_LISTED"),"")</f>
        <v/>
      </c>
      <c r="E21" s="18" t="str">
        <f>IF(B21&lt;&gt;"",IFERROR(VLOOKUP(B21,SignOnSheet!$D$5:$K$27,3,FALSE),"NON_LISTED"),"")</f>
        <v/>
      </c>
      <c r="F21" s="18" t="str">
        <f>IF(B21&lt;&gt;"",IFERROR(VLOOKUP(B21,SignOnSheet!$D$5:$K$27,4,FALSE),"NON_LISTED"),"")</f>
        <v/>
      </c>
      <c r="G21" s="18" t="str">
        <f>IF(B21&lt;&gt;"",IFERROR(VLOOKUP(B21,SignOnSheet!$D$5:$K$27,5,FALSE),"NON_LISTED"),"")</f>
        <v/>
      </c>
      <c r="H21" s="18" t="str">
        <f>IF(B21&lt;&gt;"",IFERROR(VLOOKUP(B21,SignOnSheet!$D$5:$K$27,6,FALSE),"NON_LISTED"),"")</f>
        <v/>
      </c>
      <c r="I21" s="39" t="str">
        <f>IF(B21&lt;&gt;"",IFERROR(VLOOKUP(B21,SignOnSheet!$D$5:$K$27,2,FALSE),"NON_LISTED"),"")</f>
        <v/>
      </c>
      <c r="J21" s="18" t="str">
        <f t="shared" si="0"/>
        <v/>
      </c>
      <c r="K21" s="19" t="str">
        <f t="shared" si="1"/>
        <v/>
      </c>
      <c r="L21" s="19" t="str">
        <f t="shared" si="2"/>
        <v/>
      </c>
      <c r="M21" s="18" t="str">
        <f>IF(ISTEXT(C21),SignOnSheet!$U$31+1,IF(C21&lt;&gt;"",IFERROR(IF(L21&gt;0,RANK(L21,IF(L$6:L$56&gt;0,L$6:L$56,),1)-COUNTIF(L$6:L$56,"=0"),IF(L21&lt;&gt;"",SignOnSheet!$U$31+1,0)),0),""))</f>
        <v/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">
      <c r="A22" s="17">
        <f t="shared" si="3"/>
        <v>17</v>
      </c>
      <c r="B22" s="11"/>
      <c r="C22" s="11"/>
      <c r="D22" s="17" t="str">
        <f>IF(B22&lt;&gt;"",IFERROR(VLOOKUP(B22,SignOnSheet!$D$5:$N$27,7,FALSE),"NON_LISTED"),"")</f>
        <v/>
      </c>
      <c r="E22" s="18" t="str">
        <f>IF(B22&lt;&gt;"",IFERROR(VLOOKUP(B22,SignOnSheet!$D$5:$K$27,3,FALSE),"NON_LISTED"),"")</f>
        <v/>
      </c>
      <c r="F22" s="18" t="str">
        <f>IF(B22&lt;&gt;"",IFERROR(VLOOKUP(B22,SignOnSheet!$D$5:$K$27,4,FALSE),"NON_LISTED"),"")</f>
        <v/>
      </c>
      <c r="G22" s="18" t="str">
        <f>IF(B22&lt;&gt;"",IFERROR(VLOOKUP(B22,SignOnSheet!$D$5:$K$27,5,FALSE),"NON_LISTED"),"")</f>
        <v/>
      </c>
      <c r="H22" s="18" t="str">
        <f>IF(B22&lt;&gt;"",IFERROR(VLOOKUP(B22,SignOnSheet!$D$5:$K$27,6,FALSE),"NON_LISTED"),"")</f>
        <v/>
      </c>
      <c r="I22" s="39" t="str">
        <f>IF(B22&lt;&gt;"",IFERROR(VLOOKUP(B22,SignOnSheet!$D$5:$K$27,2,FALSE),"NON_LISTED"),"")</f>
        <v/>
      </c>
      <c r="J22" s="18" t="str">
        <f t="shared" si="0"/>
        <v/>
      </c>
      <c r="K22" s="19" t="str">
        <f t="shared" si="1"/>
        <v/>
      </c>
      <c r="L22" s="19" t="str">
        <f t="shared" si="2"/>
        <v/>
      </c>
      <c r="M22" s="18" t="str">
        <f>IF(ISTEXT(C22),SignOnSheet!$U$31+1,IF(C22&lt;&gt;"",IFERROR(IF(L22&gt;0,RANK(L22,IF(L$6:L$56&gt;0,L$6:L$56,),1)-COUNTIF(L$6:L$56,"=0"),IF(L22&lt;&gt;"",SignOnSheet!$U$31+1,0)),0),""))</f>
        <v/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">
      <c r="A23" s="17">
        <f t="shared" si="3"/>
        <v>18</v>
      </c>
      <c r="B23" s="11"/>
      <c r="C23" s="92"/>
      <c r="D23" s="17" t="str">
        <f>IF(B23&lt;&gt;"",IFERROR(VLOOKUP(B23,SignOnSheet!$D$5:$N$27,7,FALSE),"NON_LISTED"),"")</f>
        <v/>
      </c>
      <c r="E23" s="18" t="str">
        <f>IF(B23&lt;&gt;"",IFERROR(VLOOKUP(B23,SignOnSheet!$D$5:$K$27,3,FALSE),"NON_LISTED"),"")</f>
        <v/>
      </c>
      <c r="F23" s="18" t="str">
        <f>IF(B23&lt;&gt;"",IFERROR(VLOOKUP(B23,SignOnSheet!$D$5:$K$27,4,FALSE),"NON_LISTED"),"")</f>
        <v/>
      </c>
      <c r="G23" s="18" t="str">
        <f>IF(B23&lt;&gt;"",IFERROR(VLOOKUP(B23,SignOnSheet!$D$5:$K$27,5,FALSE),"NON_LISTED"),"")</f>
        <v/>
      </c>
      <c r="H23" s="18" t="str">
        <f>IF(B23&lt;&gt;"",IFERROR(VLOOKUP(B23,SignOnSheet!$D$5:$K$27,6,FALSE),"NON_LISTED"),"")</f>
        <v/>
      </c>
      <c r="I23" s="39" t="str">
        <f>IF(B23&lt;&gt;"",IFERROR(VLOOKUP(B23,SignOnSheet!$D$5:$K$27,2,FALSE),"NON_LISTED"),"")</f>
        <v/>
      </c>
      <c r="J23" s="18" t="str">
        <f t="shared" si="0"/>
        <v/>
      </c>
      <c r="K23" s="19" t="str">
        <f t="shared" si="1"/>
        <v/>
      </c>
      <c r="L23" s="19" t="str">
        <f t="shared" si="2"/>
        <v/>
      </c>
      <c r="M23" s="18" t="str">
        <f>IF(ISTEXT(C23),SignOnSheet!$U$31+1,IF(C23&lt;&gt;"",IFERROR(IF(L23&gt;0,RANK(L23,IF(L$6:L$56&gt;0,L$6:L$56,),1)-COUNTIF(L$6:L$56,"=0"),IF(L23&lt;&gt;"",SignOnSheet!$U$31+1,0)),0),""))</f>
        <v/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">
      <c r="A24" s="17">
        <f t="shared" si="3"/>
        <v>19</v>
      </c>
      <c r="B24" s="11"/>
      <c r="C24" s="11"/>
      <c r="D24" s="17" t="str">
        <f>IF(B24&lt;&gt;"",IFERROR(VLOOKUP(B24,SignOnSheet!$D$5:$N$27,7,FALSE),"NON_LISTED"),"")</f>
        <v/>
      </c>
      <c r="E24" s="18" t="str">
        <f>IF(B24&lt;&gt;"",IFERROR(VLOOKUP(B24,SignOnSheet!$D$5:$K$27,3,FALSE),"NON_LISTED"),"")</f>
        <v/>
      </c>
      <c r="F24" s="18" t="str">
        <f>IF(B24&lt;&gt;"",IFERROR(VLOOKUP(B24,SignOnSheet!$D$5:$K$27,4,FALSE),"NON_LISTED"),"")</f>
        <v/>
      </c>
      <c r="G24" s="18" t="str">
        <f>IF(B24&lt;&gt;"",IFERROR(VLOOKUP(B24,SignOnSheet!$D$5:$K$27,5,FALSE),"NON_LISTED"),"")</f>
        <v/>
      </c>
      <c r="H24" s="18" t="str">
        <f>IF(B24&lt;&gt;"",IFERROR(VLOOKUP(B24,SignOnSheet!$D$5:$K$27,6,FALSE),"NON_LISTED"),"")</f>
        <v/>
      </c>
      <c r="I24" s="39" t="str">
        <f>IF(B24&lt;&gt;"",IFERROR(VLOOKUP(B24,SignOnSheet!$D$5:$K$27,2,FALSE),"NON_LISTED"),"")</f>
        <v/>
      </c>
      <c r="J24" s="18" t="str">
        <f t="shared" si="0"/>
        <v/>
      </c>
      <c r="K24" s="19" t="str">
        <f t="shared" si="1"/>
        <v/>
      </c>
      <c r="L24" s="19" t="str">
        <f t="shared" si="2"/>
        <v/>
      </c>
      <c r="M24" s="18" t="str">
        <f>IF(ISTEXT(C24),SignOnSheet!$U$31+1,IF(C24&lt;&gt;"",IFERROR(IF(L24&gt;0,RANK(L24,IF(L$6:L$56&gt;0,L$6:L$56,),1)-COUNTIF(L$6:L$56,"=0"),IF(L24&lt;&gt;"",SignOnSheet!$U$31+1,0)),0),""))</f>
        <v/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">
      <c r="A25" s="17">
        <f t="shared" si="3"/>
        <v>20</v>
      </c>
      <c r="B25" s="11"/>
      <c r="C25" s="11"/>
      <c r="D25" s="17" t="str">
        <f>IF(B25&lt;&gt;"",IFERROR(VLOOKUP(B25,SignOnSheet!$D$5:$N$27,7,FALSE),"NON_LISTED"),"")</f>
        <v/>
      </c>
      <c r="E25" s="18" t="str">
        <f>IF(B25&lt;&gt;"",IFERROR(VLOOKUP(B25,SignOnSheet!$D$5:$K$27,3,FALSE),"NON_LISTED"),"")</f>
        <v/>
      </c>
      <c r="F25" s="18" t="str">
        <f>IF(B25&lt;&gt;"",IFERROR(VLOOKUP(B25,SignOnSheet!$D$5:$K$27,4,FALSE),"NON_LISTED"),"")</f>
        <v/>
      </c>
      <c r="G25" s="18" t="str">
        <f>IF(B25&lt;&gt;"",IFERROR(VLOOKUP(B25,SignOnSheet!$D$5:$K$27,5,FALSE),"NON_LISTED"),"")</f>
        <v/>
      </c>
      <c r="H25" s="18" t="str">
        <f>IF(B25&lt;&gt;"",IFERROR(VLOOKUP(B25,SignOnSheet!$D$5:$K$27,6,FALSE),"NON_LISTED"),"")</f>
        <v/>
      </c>
      <c r="I25" s="39" t="str">
        <f>IF(B25&lt;&gt;"",IFERROR(VLOOKUP(B25,SignOnSheet!$D$5:$K$27,2,FALSE),"NON_LISTED"),"")</f>
        <v/>
      </c>
      <c r="J25" s="18" t="str">
        <f t="shared" si="0"/>
        <v/>
      </c>
      <c r="K25" s="19" t="str">
        <f t="shared" si="1"/>
        <v/>
      </c>
      <c r="L25" s="19" t="str">
        <f t="shared" si="2"/>
        <v/>
      </c>
      <c r="M25" s="18" t="str">
        <f>IF(ISTEXT(C25),SignOnSheet!$U$31+1,IF(C25&lt;&gt;"",IFERROR(IF(L25&gt;0,RANK(L25,IF(L$6:L$56&gt;0,L$6:L$56,),1)-COUNTIF(L$6:L$56,"=0"),IF(L25&lt;&gt;"",SignOnSheet!$U$31+1,0)),0),""))</f>
        <v/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">
      <c r="A26" s="17">
        <f t="shared" si="3"/>
        <v>21</v>
      </c>
      <c r="B26" s="11"/>
      <c r="C26" s="11"/>
      <c r="D26" s="17" t="str">
        <f>IF(B26&lt;&gt;"",IFERROR(VLOOKUP(B26,SignOnSheet!$D$5:$N$27,7,FALSE),"NON_LISTED"),"")</f>
        <v/>
      </c>
      <c r="E26" s="18" t="str">
        <f>IF(B26&lt;&gt;"",IFERROR(VLOOKUP(B26,SignOnSheet!$D$5:$K$27,3,FALSE),"NON_LISTED"),"")</f>
        <v/>
      </c>
      <c r="F26" s="18" t="str">
        <f>IF(B26&lt;&gt;"",IFERROR(VLOOKUP(B26,SignOnSheet!$D$5:$K$27,4,FALSE),"NON_LISTED"),"")</f>
        <v/>
      </c>
      <c r="G26" s="18" t="str">
        <f>IF(B26&lt;&gt;"",IFERROR(VLOOKUP(B26,SignOnSheet!$D$5:$K$27,5,FALSE),"NON_LISTED"),"")</f>
        <v/>
      </c>
      <c r="H26" s="18" t="str">
        <f>IF(B26&lt;&gt;"",IFERROR(VLOOKUP(B26,SignOnSheet!$D$5:$K$27,6,FALSE),"NON_LISTED"),"")</f>
        <v/>
      </c>
      <c r="I26" s="39" t="str">
        <f>IF(B26&lt;&gt;"",IFERROR(VLOOKUP(B26,SignOnSheet!$D$5:$K$27,2,FALSE),"NON_LISTED"),"")</f>
        <v/>
      </c>
      <c r="J26" s="18" t="str">
        <f t="shared" si="0"/>
        <v/>
      </c>
      <c r="K26" s="19" t="str">
        <f t="shared" si="1"/>
        <v/>
      </c>
      <c r="L26" s="19" t="str">
        <f t="shared" si="2"/>
        <v/>
      </c>
      <c r="M26" s="18" t="str">
        <f>IF(ISTEXT(C26),SignOnSheet!$U$31+1,IF(C26&lt;&gt;"",IFERROR(IF(L26&gt;0,RANK(L26,IF(L$6:L$56&gt;0,L$6:L$56,),1)-COUNTIF(L$6:L$56,"=0"),IF(L26&lt;&gt;"",SignOnSheet!$U$31+1,0)),0),""))</f>
        <v/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">
      <c r="A27" s="17">
        <f t="shared" si="3"/>
        <v>22</v>
      </c>
      <c r="B27" s="11"/>
      <c r="C27" s="11"/>
      <c r="D27" s="17" t="str">
        <f>IF(B27&lt;&gt;"",IFERROR(VLOOKUP(B27,SignOnSheet!$D$5:$N$27,7,FALSE),"NON_LISTED"),"")</f>
        <v/>
      </c>
      <c r="E27" s="18" t="str">
        <f>IF(B27&lt;&gt;"",IFERROR(VLOOKUP(B27,SignOnSheet!$D$5:$K$27,3,FALSE),"NON_LISTED"),"")</f>
        <v/>
      </c>
      <c r="F27" s="18" t="str">
        <f>IF(B27&lt;&gt;"",IFERROR(VLOOKUP(B27,SignOnSheet!$D$5:$K$27,4,FALSE),"NON_LISTED"),"")</f>
        <v/>
      </c>
      <c r="G27" s="18" t="str">
        <f>IF(B27&lt;&gt;"",IFERROR(VLOOKUP(B27,SignOnSheet!$D$5:$K$27,5,FALSE),"NON_LISTED"),"")</f>
        <v/>
      </c>
      <c r="H27" s="18" t="str">
        <f>IF(B27&lt;&gt;"",IFERROR(VLOOKUP(B27,SignOnSheet!$D$5:$K$27,6,FALSE),"NON_LISTED"),"")</f>
        <v/>
      </c>
      <c r="I27" s="39" t="str">
        <f>IF(B27&lt;&gt;"",IFERROR(VLOOKUP(B27,SignOnSheet!$D$5:$K$27,2,FALSE),"NON_LISTED"),"")</f>
        <v/>
      </c>
      <c r="J27" s="18" t="str">
        <f t="shared" si="0"/>
        <v/>
      </c>
      <c r="K27" s="19" t="str">
        <f t="shared" si="1"/>
        <v/>
      </c>
      <c r="L27" s="19" t="str">
        <f t="shared" si="2"/>
        <v/>
      </c>
      <c r="M27" s="18" t="str">
        <f>IF(ISTEXT(C27),SignOnSheet!$U$31+1,IF(C27&lt;&gt;"",IFERROR(IF(L27&gt;0,RANK(L27,IF(L$6:L$56&gt;0,L$6:L$56,),1)-COUNTIF(L$6:L$56,"=0"),IF(L27&lt;&gt;"",SignOnSheet!$U$31+1,0)),0),""))</f>
        <v/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">
      <c r="A28" s="17">
        <f t="shared" si="3"/>
        <v>23</v>
      </c>
      <c r="B28" s="11"/>
      <c r="C28" s="11"/>
      <c r="D28" s="17" t="str">
        <f>IF(B28&lt;&gt;"",IFERROR(VLOOKUP(B28,SignOnSheet!$D$5:$N$27,7,FALSE),"NON_LISTED"),"")</f>
        <v/>
      </c>
      <c r="E28" s="18" t="str">
        <f>IF(B28&lt;&gt;"",IFERROR(VLOOKUP(B28,SignOnSheet!$D$5:$K$27,3,FALSE),"NON_LISTED"),"")</f>
        <v/>
      </c>
      <c r="F28" s="18" t="str">
        <f>IF(B28&lt;&gt;"",IFERROR(VLOOKUP(B28,SignOnSheet!$D$5:$K$27,4,FALSE),"NON_LISTED"),"")</f>
        <v/>
      </c>
      <c r="G28" s="18" t="str">
        <f>IF(B28&lt;&gt;"",IFERROR(VLOOKUP(B28,SignOnSheet!$D$5:$K$27,5,FALSE),"NON_LISTED"),"")</f>
        <v/>
      </c>
      <c r="H28" s="18" t="str">
        <f>IF(B28&lt;&gt;"",IFERROR(VLOOKUP(B28,SignOnSheet!$D$5:$K$27,6,FALSE),"NON_LISTED"),"")</f>
        <v/>
      </c>
      <c r="I28" s="39" t="str">
        <f>IF(B28&lt;&gt;"",IFERROR(VLOOKUP(B28,SignOnSheet!$D$5:$K$27,2,FALSE),"NON_LISTED"),"")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IF(ISTEXT(C28),SignOnSheet!$U$31+1,IF(C28&lt;&gt;"",IFERROR(IF(L28&gt;0,RANK(L28,IF(L$6:L$56&gt;0,L$6:L$56,),1)-COUNTIF(L$6:L$56,"=0"),IF(L28&lt;&gt;"",SignOnSheet!$U$31+1,0)),0),""))</f>
        <v/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">
      <c r="A29" s="17">
        <f t="shared" si="3"/>
        <v>24</v>
      </c>
      <c r="B29" s="11"/>
      <c r="C29" s="11"/>
      <c r="D29" s="17" t="str">
        <f>IF(B29&lt;&gt;"",IFERROR(VLOOKUP(B29,SignOnSheet!$D$5:$N$27,7,FALSE),"NON_LISTED"),"")</f>
        <v/>
      </c>
      <c r="E29" s="18" t="str">
        <f>IF(B29&lt;&gt;"",IFERROR(VLOOKUP(B29,SignOnSheet!$D$5:$K$27,3,FALSE),"NON_LISTED"),"")</f>
        <v/>
      </c>
      <c r="F29" s="18" t="str">
        <f>IF(B29&lt;&gt;"",IFERROR(VLOOKUP(B29,SignOnSheet!$D$5:$K$27,4,FALSE),"NON_LISTED"),"")</f>
        <v/>
      </c>
      <c r="G29" s="18" t="str">
        <f>IF(B29&lt;&gt;"",IFERROR(VLOOKUP(B29,SignOnSheet!$D$5:$K$27,5,FALSE),"NON_LISTED"),"")</f>
        <v/>
      </c>
      <c r="H29" s="18" t="str">
        <f>IF(B29&lt;&gt;"",IFERROR(VLOOKUP(B29,SignOnSheet!$D$5:$K$27,6,FALSE),"NON_LISTED"),"")</f>
        <v/>
      </c>
      <c r="I29" s="39" t="str">
        <f>IF(B29&lt;&gt;"",IFERROR(VLOOKUP(B29,SignOnSheet!$D$5:$K$27,2,FALSE),"NON_LISTED"),"")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IF(ISTEXT(C29),SignOnSheet!$U$31+1,IF(C29&lt;&gt;"",IFERROR(IF(L29&gt;0,RANK(L29,IF(L$6:L$56&gt;0,L$6:L$56,),1)-COUNTIF(L$6:L$56,"=0"),IF(L29&lt;&gt;"",SignOnSheet!$U$31+1,0)),0),""))</f>
        <v/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">
      <c r="A30" s="17">
        <f t="shared" si="3"/>
        <v>25</v>
      </c>
      <c r="B30" s="11"/>
      <c r="C30" s="11"/>
      <c r="D30" s="17" t="str">
        <f>IF(B30&lt;&gt;"",IFERROR(VLOOKUP(B30,SignOnSheet!$D$5:$N$27,7,FALSE),"NON_LISTED"),"")</f>
        <v/>
      </c>
      <c r="E30" s="18" t="str">
        <f>IF(B30&lt;&gt;"",IFERROR(VLOOKUP(B30,SignOnSheet!$D$5:$K$27,3,FALSE),"NON_LISTED"),"")</f>
        <v/>
      </c>
      <c r="F30" s="18" t="str">
        <f>IF(B30&lt;&gt;"",IFERROR(VLOOKUP(B30,SignOnSheet!$D$5:$K$27,4,FALSE),"NON_LISTED"),"")</f>
        <v/>
      </c>
      <c r="G30" s="18" t="str">
        <f>IF(B30&lt;&gt;"",IFERROR(VLOOKUP(B30,SignOnSheet!$D$5:$K$27,5,FALSE),"NON_LISTED"),"")</f>
        <v/>
      </c>
      <c r="H30" s="18" t="str">
        <f>IF(B30&lt;&gt;"",IFERROR(VLOOKUP(B30,SignOnSheet!$D$5:$K$27,6,FALSE),"NON_LISTED"),"")</f>
        <v/>
      </c>
      <c r="I30" s="39" t="str">
        <f>IF(B30&lt;&gt;"",IFERROR(VLOOKUP(B30,SignOnSheet!$D$5:$K$27,2,FALSE),"NON_LISTED"),"")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IF(ISTEXT(C30),SignOnSheet!$U$31+1,IF(C30&lt;&gt;"",IFERROR(IF(L30&gt;0,RANK(L30,IF(L$6:L$56&gt;0,L$6:L$56,),1)-COUNTIF(L$6:L$56,"=0"),IF(L30&lt;&gt;"",SignOnSheet!$U$31+1,0)),0),""))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">
      <c r="A31" s="17">
        <f t="shared" si="3"/>
        <v>26</v>
      </c>
      <c r="B31" s="11"/>
      <c r="C31" s="11"/>
      <c r="D31" s="17" t="str">
        <f>IF(B31&lt;&gt;"",IFERROR(VLOOKUP(B31,SignOnSheet!$D$5:$N$27,7,FALSE),"NON_LISTED"),"")</f>
        <v/>
      </c>
      <c r="E31" s="18" t="str">
        <f>IF(B31&lt;&gt;"",IFERROR(VLOOKUP(B31,SignOnSheet!$D$5:$K$27,3,FALSE),"NON_LISTED"),"")</f>
        <v/>
      </c>
      <c r="F31" s="18" t="str">
        <f>IF(B31&lt;&gt;"",IFERROR(VLOOKUP(B31,SignOnSheet!$D$5:$K$27,4,FALSE),"NON_LISTED"),"")</f>
        <v/>
      </c>
      <c r="G31" s="18" t="str">
        <f>IF(B31&lt;&gt;"",IFERROR(VLOOKUP(B31,SignOnSheet!$D$5:$K$27,5,FALSE),"NON_LISTED"),"")</f>
        <v/>
      </c>
      <c r="H31" s="18" t="str">
        <f>IF(B31&lt;&gt;"",IFERROR(VLOOKUP(B31,SignOnSheet!$D$5:$K$27,6,FALSE),"NON_LISTED"),"")</f>
        <v/>
      </c>
      <c r="I31" s="39" t="str">
        <f>IF(B31&lt;&gt;"",IFERROR(VLOOKUP(B31,SignOnSheet!$D$5:$K$27,2,FALSE),"NON_LISTED"),"")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IF(ISTEXT(C31),SignOnSheet!$U$31+1,IF(C31&lt;&gt;"",IFERROR(IF(L31&gt;0,RANK(L31,IF(L$6:L$56&gt;0,L$6:L$56,),1)-COUNTIF(L$6:L$56,"=0"),IF(L31&lt;&gt;"",SignOnSheet!$U$31+1,0)),0),""))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">
      <c r="A32" s="17">
        <f t="shared" si="3"/>
        <v>27</v>
      </c>
      <c r="B32" s="11"/>
      <c r="C32" s="11"/>
      <c r="D32" s="17" t="str">
        <f>IF(B32&lt;&gt;"",IFERROR(VLOOKUP(B32,SignOnSheet!$D$5:$N$27,7,FALSE),"NON_LISTED"),"")</f>
        <v/>
      </c>
      <c r="E32" s="18" t="str">
        <f>IF(B32&lt;&gt;"",IFERROR(VLOOKUP(B32,SignOnSheet!$D$5:$K$27,3,FALSE),"NON_LISTED"),"")</f>
        <v/>
      </c>
      <c r="F32" s="18" t="str">
        <f>IF(B32&lt;&gt;"",IFERROR(VLOOKUP(B32,SignOnSheet!$D$5:$K$27,4,FALSE),"NON_LISTED"),"")</f>
        <v/>
      </c>
      <c r="G32" s="18" t="str">
        <f>IF(B32&lt;&gt;"",IFERROR(VLOOKUP(B32,SignOnSheet!$D$5:$K$27,5,FALSE),"NON_LISTED"),"")</f>
        <v/>
      </c>
      <c r="H32" s="18" t="str">
        <f>IF(B32&lt;&gt;"",IFERROR(VLOOKUP(B32,SignOnSheet!$D$5:$K$27,6,FALSE),"NON_LISTED"),"")</f>
        <v/>
      </c>
      <c r="I32" s="39" t="str">
        <f>IF(B32&lt;&gt;"",IFERROR(VLOOKUP(B32,SignOnSheet!$D$5:$K$27,2,FALSE),"NON_LISTED"),"")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IF(ISTEXT(C32),SignOnSheet!$U$31+1,IF(C32&lt;&gt;"",IFERROR(IF(L32&gt;0,RANK(L32,IF(L$6:L$56&gt;0,L$6:L$56,),1)-COUNTIF(L$6:L$56,"=0"),IF(L32&lt;&gt;"",SignOnSheet!$U$31+1,0)),0),""))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">
      <c r="A33" s="17">
        <f t="shared" si="3"/>
        <v>28</v>
      </c>
      <c r="B33" s="11"/>
      <c r="C33" s="11"/>
      <c r="D33" s="17" t="str">
        <f>IF(B33&lt;&gt;"",IFERROR(VLOOKUP(B33,SignOnSheet!$D$5:$N$27,7,FALSE),"NON_LISTED"),"")</f>
        <v/>
      </c>
      <c r="E33" s="18" t="str">
        <f>IF(B33&lt;&gt;"",IFERROR(VLOOKUP(B33,SignOnSheet!$D$5:$K$27,3,FALSE),"NON_LISTED"),"")</f>
        <v/>
      </c>
      <c r="F33" s="18" t="str">
        <f>IF(B33&lt;&gt;"",IFERROR(VLOOKUP(B33,SignOnSheet!$D$5:$K$27,4,FALSE),"NON_LISTED"),"")</f>
        <v/>
      </c>
      <c r="G33" s="18" t="str">
        <f>IF(B33&lt;&gt;"",IFERROR(VLOOKUP(B33,SignOnSheet!$D$5:$K$27,5,FALSE),"NON_LISTED"),"")</f>
        <v/>
      </c>
      <c r="H33" s="18" t="str">
        <f>IF(B33&lt;&gt;"",IFERROR(VLOOKUP(B33,SignOnSheet!$D$5:$K$27,6,FALSE),"NON_LISTED"),"")</f>
        <v/>
      </c>
      <c r="I33" s="39" t="str">
        <f>IF(B33&lt;&gt;"",IFERROR(VLOOKUP(B33,SignOnSheet!$D$5:$K$27,2,FALSE),"NON_LISTED"),"")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IF(ISTEXT(C33),SignOnSheet!$U$31+1,IF(C33&lt;&gt;"",IFERROR(IF(L33&gt;0,RANK(L33,IF(L$6:L$56&gt;0,L$6:L$56,),1)-COUNTIF(L$6:L$56,"=0"),IF(L33&lt;&gt;"",SignOnSheet!$U$31+1,0)),0),""))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">
      <c r="A34" s="17">
        <f t="shared" si="3"/>
        <v>29</v>
      </c>
      <c r="B34" s="11"/>
      <c r="C34" s="11"/>
      <c r="D34" s="17" t="str">
        <f>IF(B34&lt;&gt;"",IFERROR(VLOOKUP(B34,SignOnSheet!$D$5:$N$27,7,FALSE),"NON_LISTED"),"")</f>
        <v/>
      </c>
      <c r="E34" s="18" t="str">
        <f>IF(B34&lt;&gt;"",IFERROR(VLOOKUP(B34,SignOnSheet!$D$5:$K$27,3,FALSE),"NON_LISTED"),"")</f>
        <v/>
      </c>
      <c r="F34" s="18" t="str">
        <f>IF(B34&lt;&gt;"",IFERROR(VLOOKUP(B34,SignOnSheet!$D$5:$K$27,4,FALSE),"NON_LISTED"),"")</f>
        <v/>
      </c>
      <c r="G34" s="18" t="str">
        <f>IF(B34&lt;&gt;"",IFERROR(VLOOKUP(B34,SignOnSheet!$D$5:$K$27,5,FALSE),"NON_LISTED"),"")</f>
        <v/>
      </c>
      <c r="H34" s="18" t="str">
        <f>IF(B34&lt;&gt;"",IFERROR(VLOOKUP(B34,SignOnSheet!$D$5:$K$27,6,FALSE),"NON_LISTED"),"")</f>
        <v/>
      </c>
      <c r="I34" s="39" t="str">
        <f>IF(B34&lt;&gt;"",IFERROR(VLOOKUP(B34,SignOnSheet!$D$5:$K$27,2,FALSE),"NON_LISTED"),"")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IF(ISTEXT(C34),SignOnSheet!$U$31+1,IF(C34&lt;&gt;"",IFERROR(IF(L34&gt;0,RANK(L34,IF(L$6:L$56&gt;0,L$6:L$56,),1)-COUNTIF(L$6:L$56,"=0"),IF(L34&lt;&gt;"",SignOnSheet!$U$31+1,0)),0),""))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">
      <c r="A35" s="17">
        <f t="shared" si="3"/>
        <v>30</v>
      </c>
      <c r="B35" s="11"/>
      <c r="C35" s="11"/>
      <c r="D35" s="17" t="str">
        <f>IF(B35&lt;&gt;"",IFERROR(VLOOKUP(B35,SignOnSheet!$D$5:$N$27,7,FALSE),"NON_LISTED"),"")</f>
        <v/>
      </c>
      <c r="E35" s="18" t="str">
        <f>IF(B35&lt;&gt;"",IFERROR(VLOOKUP(B35,SignOnSheet!$D$5:$K$27,3,FALSE),"NON_LISTED"),"")</f>
        <v/>
      </c>
      <c r="F35" s="18" t="str">
        <f>IF(B35&lt;&gt;"",IFERROR(VLOOKUP(B35,SignOnSheet!$D$5:$K$27,4,FALSE),"NON_LISTED"),"")</f>
        <v/>
      </c>
      <c r="G35" s="18" t="str">
        <f>IF(B35&lt;&gt;"",IFERROR(VLOOKUP(B35,SignOnSheet!$D$5:$K$27,5,FALSE),"NON_LISTED"),"")</f>
        <v/>
      </c>
      <c r="H35" s="18" t="str">
        <f>IF(B35&lt;&gt;"",IFERROR(VLOOKUP(B35,SignOnSheet!$D$5:$K$27,6,FALSE),"NON_LISTED"),"")</f>
        <v/>
      </c>
      <c r="I35" s="39" t="str">
        <f>IF(B35&lt;&gt;"",IFERROR(VLOOKUP(B35,SignOnSheet!$D$5:$K$27,2,FALSE),"NON_LISTED"),"")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IF(ISTEXT(C35),SignOnSheet!$U$31+1,IF(C35&lt;&gt;"",IFERROR(IF(L35&gt;0,RANK(L35,IF(L$6:L$56&gt;0,L$6:L$56,),1)-COUNTIF(L$6:L$56,"=0"),IF(L35&lt;&gt;"",SignOnSheet!$U$31+1,0)),0),""))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">
      <c r="A36" s="17">
        <f t="shared" si="3"/>
        <v>31</v>
      </c>
      <c r="B36" s="11"/>
      <c r="C36" s="11"/>
      <c r="D36" s="17" t="str">
        <f>IF(B36&lt;&gt;"",IFERROR(VLOOKUP(B36,SignOnSheet!$D$5:$N$27,7,FALSE),"NON_LISTED"),"")</f>
        <v/>
      </c>
      <c r="E36" s="18" t="str">
        <f>IF(B36&lt;&gt;"",IFERROR(VLOOKUP(B36,SignOnSheet!$D$5:$K$27,3,FALSE),"NON_LISTED"),"")</f>
        <v/>
      </c>
      <c r="F36" s="18" t="str">
        <f>IF(B36&lt;&gt;"",IFERROR(VLOOKUP(B36,SignOnSheet!$D$5:$K$27,4,FALSE),"NON_LISTED"),"")</f>
        <v/>
      </c>
      <c r="G36" s="18" t="str">
        <f>IF(B36&lt;&gt;"",IFERROR(VLOOKUP(B36,SignOnSheet!$D$5:$K$27,5,FALSE),"NON_LISTED"),"")</f>
        <v/>
      </c>
      <c r="H36" s="18" t="str">
        <f>IF(B36&lt;&gt;"",IFERROR(VLOOKUP(B36,SignOnSheet!$D$5:$K$27,6,FALSE),"NON_LISTED"),"")</f>
        <v/>
      </c>
      <c r="I36" s="39" t="str">
        <f>IF(B36&lt;&gt;"",IFERROR(VLOOKUP(B36,SignOnSheet!$D$5:$K$27,2,FALSE),"NON_LISTED"),"")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IF(ISTEXT(C36),SignOnSheet!$U$31+1,IF(C36&lt;&gt;"",IFERROR(IF(L36&gt;0,RANK(L36,IF(L$6:L$56&gt;0,L$6:L$56,),1)-COUNTIF(L$6:L$56,"=0"),IF(L36&lt;&gt;"",SignOnSheet!$U$31+1,0)),0),""))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">
      <c r="A37" s="17">
        <f t="shared" si="3"/>
        <v>32</v>
      </c>
      <c r="B37" s="11"/>
      <c r="C37" s="11"/>
      <c r="D37" s="17" t="str">
        <f>IF(B37&lt;&gt;"",IFERROR(VLOOKUP(B37,SignOnSheet!$D$5:$N$27,7,FALSE),"NON_LISTED"),"")</f>
        <v/>
      </c>
      <c r="E37" s="18" t="str">
        <f>IF(B37&lt;&gt;"",IFERROR(VLOOKUP(B37,SignOnSheet!$D$5:$K$27,3,FALSE),"NON_LISTED"),"")</f>
        <v/>
      </c>
      <c r="F37" s="18" t="str">
        <f>IF(B37&lt;&gt;"",IFERROR(VLOOKUP(B37,SignOnSheet!$D$5:$K$27,4,FALSE),"NON_LISTED"),"")</f>
        <v/>
      </c>
      <c r="G37" s="18" t="str">
        <f>IF(B37&lt;&gt;"",IFERROR(VLOOKUP(B37,SignOnSheet!$D$5:$K$27,5,FALSE),"NON_LISTED"),"")</f>
        <v/>
      </c>
      <c r="H37" s="18" t="str">
        <f>IF(B37&lt;&gt;"",IFERROR(VLOOKUP(B37,SignOnSheet!$D$5:$K$27,6,FALSE),"NON_LISTED"),"")</f>
        <v/>
      </c>
      <c r="I37" s="39" t="str">
        <f>IF(B37&lt;&gt;"",IFERROR(VLOOKUP(B37,SignOnSheet!$D$5:$K$27,2,FALSE),"NON_LISTED"),"")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IF(ISTEXT(C37),SignOnSheet!$U$31+1,IF(C37&lt;&gt;"",IFERROR(IF(L37&gt;0,RANK(L37,IF(L$6:L$56&gt;0,L$6:L$56,),1)-COUNTIF(L$6:L$56,"=0"),IF(L37&lt;&gt;"",SignOnSheet!$U$31+1,0)),0),""))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">
      <c r="A38" s="17">
        <f t="shared" si="3"/>
        <v>33</v>
      </c>
      <c r="B38" s="11"/>
      <c r="C38" s="11"/>
      <c r="D38" s="17" t="str">
        <f>IF(B38&lt;&gt;"",IFERROR(VLOOKUP(B38,SignOnSheet!$D$5:$N$27,7,FALSE),"NON_LISTED"),"")</f>
        <v/>
      </c>
      <c r="E38" s="18" t="str">
        <f>IF(B38&lt;&gt;"",IFERROR(VLOOKUP(B38,SignOnSheet!$D$5:$K$27,3,FALSE),"NON_LISTED"),"")</f>
        <v/>
      </c>
      <c r="F38" s="18" t="str">
        <f>IF(B38&lt;&gt;"",IFERROR(VLOOKUP(B38,SignOnSheet!$D$5:$K$27,4,FALSE),"NON_LISTED"),"")</f>
        <v/>
      </c>
      <c r="G38" s="18" t="str">
        <f>IF(B38&lt;&gt;"",IFERROR(VLOOKUP(B38,SignOnSheet!$D$5:$K$27,5,FALSE),"NON_LISTED"),"")</f>
        <v/>
      </c>
      <c r="H38" s="18" t="str">
        <f>IF(B38&lt;&gt;"",IFERROR(VLOOKUP(B38,SignOnSheet!$D$5:$K$27,6,FALSE),"NON_LISTED"),"")</f>
        <v/>
      </c>
      <c r="I38" s="39" t="str">
        <f>IF(B38&lt;&gt;"",IFERROR(VLOOKUP(B38,SignOnSheet!$D$5:$K$27,2,FALSE),"NON_LISTED"),"")</f>
        <v/>
      </c>
      <c r="J38" s="18" t="str">
        <f t="shared" si="0"/>
        <v/>
      </c>
      <c r="K38" s="19" t="str">
        <f t="shared" si="1"/>
        <v/>
      </c>
      <c r="L38" s="19" t="str">
        <f t="shared" si="2"/>
        <v/>
      </c>
      <c r="M38" s="18" t="str">
        <f>IF(ISTEXT(C38),SignOnSheet!$U$31+1,IF(C38&lt;&gt;"",IFERROR(IF(L38&gt;0,RANK(L38,IF(L$6:L$56&gt;0,L$6:L$56,),1)-COUNTIF(L$6:L$56,"=0"),IF(L38&lt;&gt;"",SignOnSheet!$U$31+1,0)),0),""))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">
      <c r="A39" s="17">
        <f t="shared" si="3"/>
        <v>34</v>
      </c>
      <c r="B39" s="11"/>
      <c r="C39" s="11"/>
      <c r="D39" s="17" t="str">
        <f>IF(B39&lt;&gt;"",IFERROR(VLOOKUP(B39,SignOnSheet!$D$5:$N$27,7,FALSE),"NON_LISTED"),"")</f>
        <v/>
      </c>
      <c r="E39" s="18" t="str">
        <f>IF(B39&lt;&gt;"",IFERROR(VLOOKUP(B39,SignOnSheet!$D$5:$K$27,3,FALSE),"NON_LISTED"),"")</f>
        <v/>
      </c>
      <c r="F39" s="18" t="str">
        <f>IF(B39&lt;&gt;"",IFERROR(VLOOKUP(B39,SignOnSheet!$D$5:$K$27,4,FALSE),"NON_LISTED"),"")</f>
        <v/>
      </c>
      <c r="G39" s="18" t="str">
        <f>IF(B39&lt;&gt;"",IFERROR(VLOOKUP(B39,SignOnSheet!$D$5:$K$27,5,FALSE),"NON_LISTED"),"")</f>
        <v/>
      </c>
      <c r="H39" s="18" t="str">
        <f>IF(B39&lt;&gt;"",IFERROR(VLOOKUP(B39,SignOnSheet!$D$5:$K$27,6,FALSE),"NON_LISTED"),"")</f>
        <v/>
      </c>
      <c r="I39" s="39" t="str">
        <f>IF(B39&lt;&gt;"",IFERROR(VLOOKUP(B39,SignOnSheet!$D$5:$K$27,2,FALSE),"NON_LISTED"),"")</f>
        <v/>
      </c>
      <c r="J39" s="18" t="str">
        <f t="shared" si="0"/>
        <v/>
      </c>
      <c r="K39" s="19" t="str">
        <f t="shared" si="1"/>
        <v/>
      </c>
      <c r="L39" s="19" t="str">
        <f t="shared" si="2"/>
        <v/>
      </c>
      <c r="M39" s="18" t="str">
        <f>IF(ISTEXT(C39),SignOnSheet!$U$31+1,IF(C39&lt;&gt;"",IFERROR(IF(L39&gt;0,RANK(L39,IF(L$6:L$56&gt;0,L$6:L$56,),1)-COUNTIF(L$6:L$56,"=0"),IF(L39&lt;&gt;"",SignOnSheet!$U$31+1,0)),0),""))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">
      <c r="A40" s="17">
        <f t="shared" si="3"/>
        <v>35</v>
      </c>
      <c r="B40" s="11"/>
      <c r="C40" s="11"/>
      <c r="D40" s="17" t="str">
        <f>IF(B40&lt;&gt;"",IFERROR(VLOOKUP(B40,SignOnSheet!$D$5:$N$27,7,FALSE),"NON_LISTED"),"")</f>
        <v/>
      </c>
      <c r="E40" s="18" t="str">
        <f>IF(B40&lt;&gt;"",IFERROR(VLOOKUP(B40,SignOnSheet!$D$5:$K$27,3,FALSE),"NON_LISTED"),"")</f>
        <v/>
      </c>
      <c r="F40" s="18" t="str">
        <f>IF(B40&lt;&gt;"",IFERROR(VLOOKUP(B40,SignOnSheet!$D$5:$K$27,4,FALSE),"NON_LISTED"),"")</f>
        <v/>
      </c>
      <c r="G40" s="18" t="str">
        <f>IF(B40&lt;&gt;"",IFERROR(VLOOKUP(B40,SignOnSheet!$D$5:$K$27,5,FALSE),"NON_LISTED"),"")</f>
        <v/>
      </c>
      <c r="H40" s="18" t="str">
        <f>IF(B40&lt;&gt;"",IFERROR(VLOOKUP(B40,SignOnSheet!$D$5:$K$27,6,FALSE),"NON_LISTED"),"")</f>
        <v/>
      </c>
      <c r="I40" s="39" t="str">
        <f>IF(B40&lt;&gt;"",IFERROR(VLOOKUP(B40,SignOnSheet!$D$5:$K$27,2,FALSE),"NON_LISTED"),"")</f>
        <v/>
      </c>
      <c r="J40" s="18" t="str">
        <f t="shared" si="0"/>
        <v/>
      </c>
      <c r="K40" s="19" t="str">
        <f t="shared" si="1"/>
        <v/>
      </c>
      <c r="L40" s="19" t="str">
        <f t="shared" si="2"/>
        <v/>
      </c>
      <c r="M40" s="18" t="str">
        <f>IF(ISTEXT(C40),SignOnSheet!$U$31+1,IF(C40&lt;&gt;"",IFERROR(IF(L40&gt;0,RANK(L40,IF(L$6:L$56&gt;0,L$6:L$56,),1)-COUNTIF(L$6:L$56,"=0"),IF(L40&lt;&gt;"",SignOnSheet!$U$31+1,0)),0),""))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">
      <c r="A41" s="17">
        <f t="shared" si="3"/>
        <v>36</v>
      </c>
      <c r="B41" s="11"/>
      <c r="C41" s="11"/>
      <c r="D41" s="17" t="str">
        <f>IF(B41&lt;&gt;"",IFERROR(VLOOKUP(B41,SignOnSheet!$D$5:$N$27,7,FALSE),"NON_LISTED"),"")</f>
        <v/>
      </c>
      <c r="E41" s="18" t="str">
        <f>IF(B41&lt;&gt;"",IFERROR(VLOOKUP(B41,SignOnSheet!$D$5:$K$27,3,FALSE),"NON_LISTED"),"")</f>
        <v/>
      </c>
      <c r="F41" s="18" t="str">
        <f>IF(B41&lt;&gt;"",IFERROR(VLOOKUP(B41,SignOnSheet!$D$5:$K$27,4,FALSE),"NON_LISTED"),"")</f>
        <v/>
      </c>
      <c r="G41" s="18" t="str">
        <f>IF(B41&lt;&gt;"",IFERROR(VLOOKUP(B41,SignOnSheet!$D$5:$K$27,5,FALSE),"NON_LISTED"),"")</f>
        <v/>
      </c>
      <c r="H41" s="18" t="str">
        <f>IF(B41&lt;&gt;"",IFERROR(VLOOKUP(B41,SignOnSheet!$D$5:$K$27,6,FALSE),"NON_LISTED"),"")</f>
        <v/>
      </c>
      <c r="I41" s="27" t="str">
        <f>IF(B41&lt;&gt;"",IFERROR(VLOOKUP(B41,SignOnSheet!$D$5:$K$27,2,FALSE),"NON_LISTED"),"")</f>
        <v/>
      </c>
      <c r="J41" s="18" t="str">
        <f t="shared" si="0"/>
        <v/>
      </c>
      <c r="K41" s="19" t="str">
        <f t="shared" si="1"/>
        <v/>
      </c>
      <c r="L41" s="19" t="str">
        <f t="shared" si="2"/>
        <v/>
      </c>
      <c r="M41" s="18" t="str">
        <f>IF(ISTEXT(C41),SignOnSheet!$U$31+1,IF(C41&lt;&gt;"",IFERROR(IF(L41&gt;0,RANK(L41,IF(L$6:L$56&gt;0,L$6:L$56,),1)-COUNTIF(L$6:L$56,"=0"),IF(L41&lt;&gt;"",SignOnSheet!$U$31+1,0)),0),""))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">
      <c r="A42" s="17">
        <f t="shared" si="3"/>
        <v>37</v>
      </c>
      <c r="B42" s="11"/>
      <c r="C42" s="11"/>
      <c r="D42" s="17" t="str">
        <f>IF(B42&lt;&gt;"",IFERROR(VLOOKUP(B42,SignOnSheet!$D$5:$N$27,7,FALSE),"NON_LISTED"),"")</f>
        <v/>
      </c>
      <c r="E42" s="18" t="str">
        <f>IF(B42&lt;&gt;"",IFERROR(VLOOKUP(B42,SignOnSheet!$D$5:$K$27,3,FALSE),"NON_LISTED"),"")</f>
        <v/>
      </c>
      <c r="F42" s="18" t="str">
        <f>IF(B42&lt;&gt;"",IFERROR(VLOOKUP(B42,SignOnSheet!$D$5:$K$27,4,FALSE),"NON_LISTED"),"")</f>
        <v/>
      </c>
      <c r="G42" s="18" t="str">
        <f>IF(B42&lt;&gt;"",IFERROR(VLOOKUP(B42,SignOnSheet!$D$5:$K$27,5,FALSE),"NON_LISTED"),"")</f>
        <v/>
      </c>
      <c r="H42" s="18" t="str">
        <f>IF(B42&lt;&gt;"",IFERROR(VLOOKUP(B42,SignOnSheet!$D$5:$K$27,6,FALSE),"NON_LISTED"),"")</f>
        <v/>
      </c>
      <c r="I42" s="27" t="str">
        <f>IF(B42&lt;&gt;"",IFERROR(VLOOKUP(B42,SignOnSheet!$D$5:$K$27,2,FALSE),"NON_LISTED"),"")</f>
        <v/>
      </c>
      <c r="J42" s="18" t="str">
        <f t="shared" si="0"/>
        <v/>
      </c>
      <c r="K42" s="19" t="str">
        <f t="shared" si="1"/>
        <v/>
      </c>
      <c r="L42" s="19" t="str">
        <f t="shared" si="2"/>
        <v/>
      </c>
      <c r="M42" s="18" t="str">
        <f>IF(ISTEXT(C42),SignOnSheet!$U$31+1,IF(C42&lt;&gt;"",IFERROR(IF(L42&gt;0,RANK(L42,IF(L$6:L$56&gt;0,L$6:L$56,),1)-COUNTIF(L$6:L$56,"=0"),IF(L42&lt;&gt;"",SignOnSheet!$U$31+1,0)),0),""))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">
      <c r="A43" s="17">
        <f t="shared" si="3"/>
        <v>38</v>
      </c>
      <c r="B43" s="11"/>
      <c r="C43" s="11"/>
      <c r="D43" s="17" t="str">
        <f>IF(B43&lt;&gt;"",IFERROR(VLOOKUP(B43,SignOnSheet!$D$5:$N$27,7,FALSE),"NON_LISTED"),"")</f>
        <v/>
      </c>
      <c r="E43" s="18" t="str">
        <f>IF(B43&lt;&gt;"",IFERROR(VLOOKUP(B43,SignOnSheet!$D$5:$K$27,3,FALSE),"NON_LISTED"),"")</f>
        <v/>
      </c>
      <c r="F43" s="18" t="str">
        <f>IF(B43&lt;&gt;"",IFERROR(VLOOKUP(B43,SignOnSheet!$D$5:$K$27,4,FALSE),"NON_LISTED"),"")</f>
        <v/>
      </c>
      <c r="G43" s="18" t="str">
        <f>IF(B43&lt;&gt;"",IFERROR(VLOOKUP(B43,SignOnSheet!$D$5:$K$27,5,FALSE),"NON_LISTED"),"")</f>
        <v/>
      </c>
      <c r="H43" s="18" t="str">
        <f>IF(B43&lt;&gt;"",IFERROR(VLOOKUP(B43,SignOnSheet!$D$5:$K$27,6,FALSE),"NON_LISTED"),"")</f>
        <v/>
      </c>
      <c r="I43" s="27" t="str">
        <f>IF(B43&lt;&gt;"",IFERROR(VLOOKUP(B43,SignOnSheet!$D$5:$K$27,2,FALSE),"NON_LISTED"),"")</f>
        <v/>
      </c>
      <c r="J43" s="18" t="str">
        <f t="shared" si="0"/>
        <v/>
      </c>
      <c r="K43" s="19" t="str">
        <f t="shared" si="1"/>
        <v/>
      </c>
      <c r="L43" s="19" t="str">
        <f t="shared" si="2"/>
        <v/>
      </c>
      <c r="M43" s="18" t="str">
        <f>IF(ISTEXT(C43),SignOnSheet!$U$31+1,IF(C43&lt;&gt;"",IFERROR(IF(L43&gt;0,RANK(L43,IF(L$6:L$56&gt;0,L$6:L$56,),1)-COUNTIF(L$6:L$56,"=0"),IF(L43&lt;&gt;"",SignOnSheet!$U$31+1,0)),0),""))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">
      <c r="A44" s="17">
        <f t="shared" si="3"/>
        <v>39</v>
      </c>
      <c r="B44" s="11"/>
      <c r="C44" s="11"/>
      <c r="D44" s="17" t="str">
        <f>IF(B44&lt;&gt;"",IFERROR(VLOOKUP(B44,SignOnSheet!$D$5:$N$27,7,FALSE),"NON_LISTED"),"")</f>
        <v/>
      </c>
      <c r="E44" s="18" t="str">
        <f>IF(B44&lt;&gt;"",IFERROR(VLOOKUP(B44,SignOnSheet!$D$5:$K$27,3,FALSE),"NON_LISTED"),"")</f>
        <v/>
      </c>
      <c r="F44" s="18" t="str">
        <f>IF(B44&lt;&gt;"",IFERROR(VLOOKUP(B44,SignOnSheet!$D$5:$K$27,4,FALSE),"NON_LISTED"),"")</f>
        <v/>
      </c>
      <c r="G44" s="18" t="str">
        <f>IF(B44&lt;&gt;"",IFERROR(VLOOKUP(B44,SignOnSheet!$D$5:$K$27,5,FALSE),"NON_LISTED"),"")</f>
        <v/>
      </c>
      <c r="H44" s="18" t="str">
        <f>IF(B44&lt;&gt;"",IFERROR(VLOOKUP(B44,SignOnSheet!$D$5:$K$27,6,FALSE),"NON_LISTED"),"")</f>
        <v/>
      </c>
      <c r="I44" s="27" t="str">
        <f>IF(B44&lt;&gt;"",IFERROR(VLOOKUP(B44,SignOnSheet!$D$5:$K$27,2,FALSE),"NON_LISTED"),"")</f>
        <v/>
      </c>
      <c r="J44" s="18" t="str">
        <f t="shared" si="0"/>
        <v/>
      </c>
      <c r="K44" s="19" t="str">
        <f t="shared" si="1"/>
        <v/>
      </c>
      <c r="L44" s="19" t="str">
        <f t="shared" si="2"/>
        <v/>
      </c>
      <c r="M44" s="18" t="str">
        <f>IF(ISTEXT(C44),SignOnSheet!$U$31+1,IF(C44&lt;&gt;"",IFERROR(IF(L44&gt;0,RANK(L44,IF(L$6:L$56&gt;0,L$6:L$56,),1)-COUNTIF(L$6:L$56,"=0"),IF(L44&lt;&gt;"",SignOnSheet!$U$31+1,0)),0),""))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">
      <c r="A45" s="17">
        <f t="shared" si="3"/>
        <v>40</v>
      </c>
      <c r="B45" s="11"/>
      <c r="C45" s="11"/>
      <c r="D45" s="17" t="str">
        <f>IF(B45&lt;&gt;"",IFERROR(VLOOKUP(B45,SignOnSheet!$D$5:$N$27,7,FALSE),"NON_LISTED"),"")</f>
        <v/>
      </c>
      <c r="E45" s="18" t="str">
        <f>IF(B45&lt;&gt;"",IFERROR(VLOOKUP(B45,SignOnSheet!$D$5:$K$27,3,FALSE),"NON_LISTED"),"")</f>
        <v/>
      </c>
      <c r="F45" s="18" t="str">
        <f>IF(B45&lt;&gt;"",IFERROR(VLOOKUP(B45,SignOnSheet!$D$5:$K$27,4,FALSE),"NON_LISTED"),"")</f>
        <v/>
      </c>
      <c r="G45" s="18" t="str">
        <f>IF(B45&lt;&gt;"",IFERROR(VLOOKUP(B45,SignOnSheet!$D$5:$K$27,5,FALSE),"NON_LISTED"),"")</f>
        <v/>
      </c>
      <c r="H45" s="18" t="str">
        <f>IF(B45&lt;&gt;"",IFERROR(VLOOKUP(B45,SignOnSheet!$D$5:$K$27,6,FALSE),"NON_LISTED"),"")</f>
        <v/>
      </c>
      <c r="I45" s="27" t="str">
        <f>IF(B45&lt;&gt;"",IFERROR(VLOOKUP(B45,SignOnSheet!$D$5:$K$27,2,FALSE),"NON_LISTED"),"")</f>
        <v/>
      </c>
      <c r="J45" s="18" t="str">
        <f t="shared" si="0"/>
        <v/>
      </c>
      <c r="K45" s="19" t="str">
        <f t="shared" si="1"/>
        <v/>
      </c>
      <c r="L45" s="19" t="str">
        <f t="shared" si="2"/>
        <v/>
      </c>
      <c r="M45" s="18" t="str">
        <f>IF(ISTEXT(C45),SignOnSheet!$U$31+1,IF(C45&lt;&gt;"",IFERROR(IF(L45&gt;0,RANK(L45,IF(L$6:L$56&gt;0,L$6:L$56,),1)-COUNTIF(L$6:L$56,"=0"),IF(L45&lt;&gt;"",SignOnSheet!$U$31+1,0)),0),""))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">
      <c r="A46" s="17">
        <f t="shared" si="3"/>
        <v>41</v>
      </c>
      <c r="B46" s="11"/>
      <c r="C46" s="11"/>
      <c r="D46" s="17" t="str">
        <f>IF(B46&lt;&gt;"",IFERROR(VLOOKUP(B46,SignOnSheet!$D$5:$N$27,7,FALSE),"NON_LISTED"),"")</f>
        <v/>
      </c>
      <c r="E46" s="18" t="str">
        <f>IF(B46&lt;&gt;"",IFERROR(VLOOKUP(B46,SignOnSheet!$D$5:$K$27,3,FALSE),"NON_LISTED"),"")</f>
        <v/>
      </c>
      <c r="F46" s="18" t="str">
        <f>IF(B46&lt;&gt;"",IFERROR(VLOOKUP(B46,SignOnSheet!$D$5:$K$27,4,FALSE),"NON_LISTED"),"")</f>
        <v/>
      </c>
      <c r="G46" s="18" t="str">
        <f>IF(B46&lt;&gt;"",IFERROR(VLOOKUP(B46,SignOnSheet!$D$5:$K$27,5,FALSE),"NON_LISTED"),"")</f>
        <v/>
      </c>
      <c r="H46" s="18" t="str">
        <f>IF(B46&lt;&gt;"",IFERROR(VLOOKUP(B46,SignOnSheet!$D$5:$K$27,6,FALSE),"NON_LISTED"),"")</f>
        <v/>
      </c>
      <c r="I46" s="27" t="str">
        <f>IF(B46&lt;&gt;"",IFERROR(VLOOKUP(B46,SignOnSheet!$D$5:$K$27,2,FALSE),"NON_LISTED"),"")</f>
        <v/>
      </c>
      <c r="J46" s="18" t="str">
        <f t="shared" si="0"/>
        <v/>
      </c>
      <c r="K46" s="19" t="str">
        <f t="shared" si="1"/>
        <v/>
      </c>
      <c r="L46" s="19" t="str">
        <f t="shared" si="2"/>
        <v/>
      </c>
      <c r="M46" s="18" t="str">
        <f>IF(ISTEXT(C46),SignOnSheet!$U$31+1,IF(C46&lt;&gt;"",IFERROR(IF(L46&gt;0,RANK(L46,IF(L$6:L$56&gt;0,L$6:L$56,),1)-COUNTIF(L$6:L$56,"=0"),IF(L46&lt;&gt;"",SignOnSheet!$U$31+1,0)),0),""))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">
      <c r="A47" s="17">
        <f t="shared" si="3"/>
        <v>42</v>
      </c>
      <c r="B47" s="11"/>
      <c r="C47" s="11"/>
      <c r="D47" s="17" t="str">
        <f>IF(B47&lt;&gt;"",IFERROR(VLOOKUP(B47,SignOnSheet!$D$5:$N$27,7,FALSE),"NON_LISTED"),"")</f>
        <v/>
      </c>
      <c r="E47" s="18" t="str">
        <f>IF(B47&lt;&gt;"",IFERROR(VLOOKUP(B47,SignOnSheet!$D$5:$K$27,3,FALSE),"NON_LISTED"),"")</f>
        <v/>
      </c>
      <c r="F47" s="18" t="str">
        <f>IF(B47&lt;&gt;"",IFERROR(VLOOKUP(B47,SignOnSheet!$D$5:$K$27,4,FALSE),"NON_LISTED"),"")</f>
        <v/>
      </c>
      <c r="G47" s="18" t="str">
        <f>IF(B47&lt;&gt;"",IFERROR(VLOOKUP(B47,SignOnSheet!$D$5:$K$27,5,FALSE),"NON_LISTED"),"")</f>
        <v/>
      </c>
      <c r="H47" s="18" t="str">
        <f>IF(B47&lt;&gt;"",IFERROR(VLOOKUP(B47,SignOnSheet!$D$5:$K$27,6,FALSE),"NON_LISTED"),"")</f>
        <v/>
      </c>
      <c r="I47" s="27" t="str">
        <f>IF(B47&lt;&gt;"",IFERROR(VLOOKUP(B47,SignOnSheet!$D$5:$K$27,2,FALSE),"NON_LISTED"),"")</f>
        <v/>
      </c>
      <c r="J47" s="18" t="str">
        <f t="shared" si="0"/>
        <v/>
      </c>
      <c r="K47" s="19" t="str">
        <f t="shared" si="1"/>
        <v/>
      </c>
      <c r="L47" s="19" t="str">
        <f t="shared" si="2"/>
        <v/>
      </c>
      <c r="M47" s="18" t="str">
        <f>IF(ISTEXT(C47),SignOnSheet!$U$31+1,IF(C47&lt;&gt;"",IFERROR(IF(L47&gt;0,RANK(L47,IF(L$6:L$56&gt;0,L$6:L$56,),1)-COUNTIF(L$6:L$56,"=0"),IF(L47&lt;&gt;"",SignOnSheet!$U$31+1,0)),0),""))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">
      <c r="A48" s="17">
        <f t="shared" si="3"/>
        <v>43</v>
      </c>
      <c r="B48" s="11"/>
      <c r="C48" s="11"/>
      <c r="D48" s="17" t="str">
        <f>IF(B48&lt;&gt;"",IFERROR(VLOOKUP(B48,SignOnSheet!$D$5:$N$27,7,FALSE),"NON_LISTED"),"")</f>
        <v/>
      </c>
      <c r="E48" s="18" t="str">
        <f>IF(B48&lt;&gt;"",IFERROR(VLOOKUP(B48,SignOnSheet!$D$5:$K$27,3,FALSE),"NON_LISTED"),"")</f>
        <v/>
      </c>
      <c r="F48" s="18" t="str">
        <f>IF(B48&lt;&gt;"",IFERROR(VLOOKUP(B48,SignOnSheet!$D$5:$K$27,4,FALSE),"NON_LISTED"),"")</f>
        <v/>
      </c>
      <c r="G48" s="18" t="str">
        <f>IF(B48&lt;&gt;"",IFERROR(VLOOKUP(B48,SignOnSheet!$D$5:$K$27,5,FALSE),"NON_LISTED"),"")</f>
        <v/>
      </c>
      <c r="H48" s="18" t="str">
        <f>IF(B48&lt;&gt;"",IFERROR(VLOOKUP(B48,SignOnSheet!$D$5:$K$27,6,FALSE),"NON_LISTED"),"")</f>
        <v/>
      </c>
      <c r="I48" s="27" t="str">
        <f>IF(B48&lt;&gt;"",IFERROR(VLOOKUP(B48,SignOnSheet!$D$5:$K$27,2,FALSE),"NON_LISTED"),"")</f>
        <v/>
      </c>
      <c r="J48" s="18" t="str">
        <f t="shared" si="0"/>
        <v/>
      </c>
      <c r="K48" s="19" t="str">
        <f t="shared" si="1"/>
        <v/>
      </c>
      <c r="L48" s="19" t="str">
        <f t="shared" si="2"/>
        <v/>
      </c>
      <c r="M48" s="18" t="str">
        <f>IF(ISTEXT(C48),SignOnSheet!$U$31+1,IF(C48&lt;&gt;"",IFERROR(IF(L48&gt;0,RANK(L48,IF(L$6:L$56&gt;0,L$6:L$56,),1)-COUNTIF(L$6:L$56,"=0"),IF(L48&lt;&gt;"",SignOnSheet!$U$31+1,0)),0),""))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">
      <c r="A49" s="17">
        <f t="shared" si="3"/>
        <v>44</v>
      </c>
      <c r="B49" s="11"/>
      <c r="C49" s="11"/>
      <c r="D49" s="17" t="str">
        <f>IF(B49&lt;&gt;"",IFERROR(VLOOKUP(B49,SignOnSheet!$D$5:$N$27,7,FALSE),"NON_LISTED"),"")</f>
        <v/>
      </c>
      <c r="E49" s="18" t="str">
        <f>IF(B49&lt;&gt;"",IFERROR(VLOOKUP(B49,SignOnSheet!$D$5:$K$27,3,FALSE),"NON_LISTED"),"")</f>
        <v/>
      </c>
      <c r="F49" s="18" t="str">
        <f>IF(B49&lt;&gt;"",IFERROR(VLOOKUP(B49,SignOnSheet!$D$5:$K$27,4,FALSE),"NON_LISTED"),"")</f>
        <v/>
      </c>
      <c r="G49" s="18" t="str">
        <f>IF(B49&lt;&gt;"",IFERROR(VLOOKUP(B49,SignOnSheet!$D$5:$K$27,5,FALSE),"NON_LISTED"),"")</f>
        <v/>
      </c>
      <c r="H49" s="18" t="str">
        <f>IF(B49&lt;&gt;"",IFERROR(VLOOKUP(B49,SignOnSheet!$D$5:$K$27,6,FALSE),"NON_LISTED"),"")</f>
        <v/>
      </c>
      <c r="I49" s="27" t="str">
        <f>IF(B49&lt;&gt;"",IFERROR(VLOOKUP(B49,SignOnSheet!$D$5:$K$27,2,FALSE),"NON_LISTED"),"")</f>
        <v/>
      </c>
      <c r="J49" s="18" t="str">
        <f t="shared" si="0"/>
        <v/>
      </c>
      <c r="K49" s="19" t="str">
        <f t="shared" si="1"/>
        <v/>
      </c>
      <c r="L49" s="19" t="str">
        <f t="shared" si="2"/>
        <v/>
      </c>
      <c r="M49" s="18" t="str">
        <f>IF(ISTEXT(C49),SignOnSheet!$U$31+1,IF(C49&lt;&gt;"",IFERROR(IF(L49&gt;0,RANK(L49,IF(L$6:L$56&gt;0,L$6:L$56,),1)-COUNTIF(L$6:L$56,"=0"),IF(L49&lt;&gt;"",SignOnSheet!$U$31+1,0)),0),""))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">
      <c r="A50" s="17">
        <f t="shared" si="3"/>
        <v>45</v>
      </c>
      <c r="B50" s="11"/>
      <c r="C50" s="11"/>
      <c r="D50" s="17" t="str">
        <f>IF(B50&lt;&gt;"",IFERROR(VLOOKUP(B50,SignOnSheet!$D$5:$N$27,7,FALSE),"NON_LISTED"),"")</f>
        <v/>
      </c>
      <c r="E50" s="18" t="str">
        <f>IF(B50&lt;&gt;"",IFERROR(VLOOKUP(B50,SignOnSheet!$D$5:$K$27,3,FALSE),"NON_LISTED"),"")</f>
        <v/>
      </c>
      <c r="F50" s="18" t="str">
        <f>IF(B50&lt;&gt;"",IFERROR(VLOOKUP(B50,SignOnSheet!$D$5:$K$27,4,FALSE),"NON_LISTED"),"")</f>
        <v/>
      </c>
      <c r="G50" s="18" t="str">
        <f>IF(B50&lt;&gt;"",IFERROR(VLOOKUP(B50,SignOnSheet!$D$5:$K$27,5,FALSE),"NON_LISTED"),"")</f>
        <v/>
      </c>
      <c r="H50" s="18" t="str">
        <f>IF(B50&lt;&gt;"",IFERROR(VLOOKUP(B50,SignOnSheet!$D$5:$K$27,6,FALSE),"NON_LISTED"),"")</f>
        <v/>
      </c>
      <c r="I50" s="27" t="str">
        <f>IF(B50&lt;&gt;"",IFERROR(VLOOKUP(B50,SignOnSheet!$D$5:$K$27,2,FALSE),"NON_LISTED"),"")</f>
        <v/>
      </c>
      <c r="J50" s="18" t="str">
        <f t="shared" si="0"/>
        <v/>
      </c>
      <c r="K50" s="19" t="str">
        <f t="shared" si="1"/>
        <v/>
      </c>
      <c r="L50" s="19" t="str">
        <f t="shared" si="2"/>
        <v/>
      </c>
      <c r="M50" s="18" t="str">
        <f>IF(ISTEXT(C50),SignOnSheet!$U$31+1,IF(C50&lt;&gt;"",IFERROR(IF(L50&gt;0,RANK(L50,IF(L$6:L$56&gt;0,L$6:L$56,),1)-COUNTIF(L$6:L$56,"=0"),IF(L50&lt;&gt;"",SignOnSheet!$U$31+1,0)),0),""))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">
      <c r="A51" s="17">
        <f t="shared" si="3"/>
        <v>46</v>
      </c>
      <c r="B51" s="11"/>
      <c r="C51" s="11"/>
      <c r="D51" s="17" t="str">
        <f>IF(B51&lt;&gt;"",IFERROR(VLOOKUP(B51,SignOnSheet!$D$5:$N$27,7,FALSE),"NON_LISTED"),"")</f>
        <v/>
      </c>
      <c r="E51" s="18" t="str">
        <f>IF(B51&lt;&gt;"",IFERROR(VLOOKUP(B51,SignOnSheet!$D$5:$K$27,3,FALSE),"NON_LISTED"),"")</f>
        <v/>
      </c>
      <c r="F51" s="18" t="str">
        <f>IF(B51&lt;&gt;"",IFERROR(VLOOKUP(B51,SignOnSheet!$D$5:$K$27,4,FALSE),"NON_LISTED"),"")</f>
        <v/>
      </c>
      <c r="G51" s="18" t="str">
        <f>IF(B51&lt;&gt;"",IFERROR(VLOOKUP(B51,SignOnSheet!$D$5:$K$27,5,FALSE),"NON_LISTED"),"")</f>
        <v/>
      </c>
      <c r="H51" s="18" t="str">
        <f>IF(B51&lt;&gt;"",IFERROR(VLOOKUP(B51,SignOnSheet!$D$5:$K$27,6,FALSE),"NON_LISTED"),"")</f>
        <v/>
      </c>
      <c r="I51" s="27" t="str">
        <f>IF(B51&lt;&gt;"",IFERROR(VLOOKUP(B51,SignOnSheet!$D$5:$K$27,2,FALSE),"NON_LISTED"),"")</f>
        <v/>
      </c>
      <c r="J51" s="18" t="str">
        <f t="shared" si="0"/>
        <v/>
      </c>
      <c r="K51" s="19" t="str">
        <f t="shared" si="1"/>
        <v/>
      </c>
      <c r="L51" s="19" t="str">
        <f t="shared" si="2"/>
        <v/>
      </c>
      <c r="M51" s="18" t="str">
        <f>IF(ISTEXT(C51),SignOnSheet!$U$31+1,IF(C51&lt;&gt;"",IFERROR(IF(L51&gt;0,RANK(L51,IF(L$6:L$56&gt;0,L$6:L$56,),1)-COUNTIF(L$6:L$56,"=0"),IF(L51&lt;&gt;"",SignOnSheet!$U$31+1,0)),0),""))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">
      <c r="A52" s="17">
        <f t="shared" si="3"/>
        <v>47</v>
      </c>
      <c r="B52" s="11"/>
      <c r="C52" s="11"/>
      <c r="D52" s="17" t="str">
        <f>IF(B52&lt;&gt;"",IFERROR(VLOOKUP(B52,SignOnSheet!$D$5:$N$27,7,FALSE),"NON_LISTED"),"")</f>
        <v/>
      </c>
      <c r="E52" s="18" t="str">
        <f>IF(B52&lt;&gt;"",IFERROR(VLOOKUP(B52,SignOnSheet!$D$5:$K$27,3,FALSE),"NON_LISTED"),"")</f>
        <v/>
      </c>
      <c r="F52" s="18" t="str">
        <f>IF(B52&lt;&gt;"",IFERROR(VLOOKUP(B52,SignOnSheet!$D$5:$K$27,4,FALSE),"NON_LISTED"),"")</f>
        <v/>
      </c>
      <c r="G52" s="18" t="str">
        <f>IF(B52&lt;&gt;"",IFERROR(VLOOKUP(B52,SignOnSheet!$D$5:$K$27,5,FALSE),"NON_LISTED"),"")</f>
        <v/>
      </c>
      <c r="H52" s="18" t="str">
        <f>IF(B52&lt;&gt;"",IFERROR(VLOOKUP(B52,SignOnSheet!$D$5:$K$27,6,FALSE),"NON_LISTED"),"")</f>
        <v/>
      </c>
      <c r="I52" s="27" t="str">
        <f>IF(B52&lt;&gt;"",IFERROR(VLOOKUP(B52,SignOnSheet!$D$5:$K$27,2,FALSE),"NON_LISTED"),"")</f>
        <v/>
      </c>
      <c r="J52" s="18" t="str">
        <f t="shared" si="0"/>
        <v/>
      </c>
      <c r="K52" s="19" t="str">
        <f t="shared" si="1"/>
        <v/>
      </c>
      <c r="L52" s="19" t="str">
        <f t="shared" si="2"/>
        <v/>
      </c>
      <c r="M52" s="18" t="str">
        <f>IF(ISTEXT(C52),SignOnSheet!$U$31+1,IF(C52&lt;&gt;"",IFERROR(IF(L52&gt;0,RANK(L52,IF(L$6:L$56&gt;0,L$6:L$56,),1)-COUNTIF(L$6:L$56,"=0"),IF(L52&lt;&gt;"",SignOnSheet!$U$31+1,0)),0),""))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">
      <c r="A53" s="17">
        <f t="shared" si="3"/>
        <v>48</v>
      </c>
      <c r="B53" s="11"/>
      <c r="C53" s="11"/>
      <c r="D53" s="17" t="str">
        <f>IF(B53&lt;&gt;"",IFERROR(VLOOKUP(B53,SignOnSheet!$D$5:$N$27,7,FALSE),"NON_LISTED"),"")</f>
        <v/>
      </c>
      <c r="E53" s="18" t="str">
        <f>IF(B53&lt;&gt;"",IFERROR(VLOOKUP(B53,SignOnSheet!$D$5:$K$27,3,FALSE),"NON_LISTED"),"")</f>
        <v/>
      </c>
      <c r="F53" s="18" t="str">
        <f>IF(B53&lt;&gt;"",IFERROR(VLOOKUP(B53,SignOnSheet!$D$5:$K$27,4,FALSE),"NON_LISTED"),"")</f>
        <v/>
      </c>
      <c r="G53" s="18" t="str">
        <f>IF(B53&lt;&gt;"",IFERROR(VLOOKUP(B53,SignOnSheet!$D$5:$K$27,5,FALSE),"NON_LISTED"),"")</f>
        <v/>
      </c>
      <c r="H53" s="18" t="str">
        <f>IF(B53&lt;&gt;"",IFERROR(VLOOKUP(B53,SignOnSheet!$D$5:$K$27,6,FALSE),"NON_LISTED"),"")</f>
        <v/>
      </c>
      <c r="I53" s="27" t="str">
        <f>IF(B53&lt;&gt;"",IFERROR(VLOOKUP(B53,SignOnSheet!$D$5:$K$27,2,FALSE),"NON_LISTED"),"")</f>
        <v/>
      </c>
      <c r="J53" s="18" t="str">
        <f t="shared" si="0"/>
        <v/>
      </c>
      <c r="K53" s="19" t="str">
        <f t="shared" si="1"/>
        <v/>
      </c>
      <c r="L53" s="19" t="str">
        <f t="shared" si="2"/>
        <v/>
      </c>
      <c r="M53" s="18" t="str">
        <f>IF(ISTEXT(C53),SignOnSheet!$U$31+1,IF(C53&lt;&gt;"",IFERROR(IF(L53&gt;0,RANK(L53,IF(L$6:L$56&gt;0,L$6:L$56,),1)-COUNTIF(L$6:L$56,"=0"),IF(L53&lt;&gt;"",SignOnSheet!$U$31+1,0)),0),""))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">
      <c r="A54" s="17">
        <f t="shared" si="3"/>
        <v>49</v>
      </c>
      <c r="B54" s="11"/>
      <c r="C54" s="11"/>
      <c r="D54" s="17" t="str">
        <f>IF(B54&lt;&gt;"",IFERROR(VLOOKUP(B54,SignOnSheet!$D$5:$N$27,7,FALSE),"NON_LISTED"),"")</f>
        <v/>
      </c>
      <c r="E54" s="18" t="str">
        <f>IF(B54&lt;&gt;"",IFERROR(VLOOKUP(B54,SignOnSheet!$D$5:$K$27,3,FALSE),"NON_LISTED"),"")</f>
        <v/>
      </c>
      <c r="F54" s="18" t="str">
        <f>IF(B54&lt;&gt;"",IFERROR(VLOOKUP(B54,SignOnSheet!$D$5:$K$27,4,FALSE),"NON_LISTED"),"")</f>
        <v/>
      </c>
      <c r="G54" s="18" t="str">
        <f>IF(B54&lt;&gt;"",IFERROR(VLOOKUP(B54,SignOnSheet!$D$5:$K$27,5,FALSE),"NON_LISTED"),"")</f>
        <v/>
      </c>
      <c r="H54" s="18" t="str">
        <f>IF(B54&lt;&gt;"",IFERROR(VLOOKUP(B54,SignOnSheet!$D$5:$K$27,6,FALSE),"NON_LISTED"),"")</f>
        <v/>
      </c>
      <c r="I54" s="27" t="str">
        <f>IF(B54&lt;&gt;"",IFERROR(VLOOKUP(B54,SignOnSheet!$D$5:$K$27,2,FALSE),"NON_LISTED"),"")</f>
        <v/>
      </c>
      <c r="J54" s="18" t="str">
        <f t="shared" si="0"/>
        <v/>
      </c>
      <c r="K54" s="19" t="str">
        <f t="shared" si="1"/>
        <v/>
      </c>
      <c r="L54" s="19" t="str">
        <f t="shared" si="2"/>
        <v/>
      </c>
      <c r="M54" s="18" t="str">
        <f>IF(ISTEXT(C54),SignOnSheet!$U$31+1,IF(C54&lt;&gt;"",IFERROR(IF(L54&gt;0,RANK(L54,IF(L$6:L$56&gt;0,L$6:L$56,),1)-COUNTIF(L$6:L$56,"=0"),IF(L54&lt;&gt;"",SignOnSheet!$U$31+1,0)),0),""))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">
      <c r="A55" s="17">
        <f t="shared" si="3"/>
        <v>50</v>
      </c>
      <c r="B55" s="11"/>
      <c r="C55" s="11"/>
      <c r="D55" s="17" t="str">
        <f>IF(B55&lt;&gt;"",IFERROR(VLOOKUP(B55,SignOnSheet!$D$5:$N$27,7,FALSE),"NON_LISTED"),"")</f>
        <v/>
      </c>
      <c r="E55" s="18" t="str">
        <f>IF(B55&lt;&gt;"",IFERROR(VLOOKUP(B55,SignOnSheet!$D$5:$K$27,3,FALSE),"NON_LISTED"),"")</f>
        <v/>
      </c>
      <c r="F55" s="18" t="str">
        <f>IF(B55&lt;&gt;"",IFERROR(VLOOKUP(B55,SignOnSheet!$D$5:$K$27,4,FALSE),"NON_LISTED"),"")</f>
        <v/>
      </c>
      <c r="G55" s="18" t="str">
        <f>IF(B55&lt;&gt;"",IFERROR(VLOOKUP(B55,SignOnSheet!$D$5:$K$27,5,FALSE),"NON_LISTED"),"")</f>
        <v/>
      </c>
      <c r="H55" s="18" t="str">
        <f>IF(B55&lt;&gt;"",IFERROR(VLOOKUP(B55,SignOnSheet!$D$5:$K$27,6,FALSE),"NON_LISTED"),"")</f>
        <v/>
      </c>
      <c r="I55" s="27" t="str">
        <f>IF(B55&lt;&gt;"",IFERROR(VLOOKUP(B55,SignOnSheet!$D$5:$K$27,2,FALSE),"NON_LISTED"),"")</f>
        <v/>
      </c>
      <c r="J55" s="18" t="str">
        <f t="shared" si="0"/>
        <v/>
      </c>
      <c r="K55" s="19" t="str">
        <f t="shared" si="1"/>
        <v/>
      </c>
      <c r="L55" s="19" t="str">
        <f t="shared" si="2"/>
        <v/>
      </c>
      <c r="M55" s="18" t="str">
        <f>IF(ISTEXT(C55),SignOnSheet!$U$31+1,IF(C55&lt;&gt;"",IFERROR(IF(L55&gt;0,RANK(L55,IF(L$6:L$56&gt;0,L$6:L$56,),1)-COUNTIF(L$6:L$56,"=0"),IF(L55&lt;&gt;"",SignOnSheet!$U$31+1,0)),0),""))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">
      <c r="A56" s="17">
        <f t="shared" si="3"/>
        <v>51</v>
      </c>
      <c r="B56" s="11"/>
      <c r="C56" s="11"/>
      <c r="D56" s="17" t="str">
        <f>IF(B56&lt;&gt;"",IFERROR(VLOOKUP(B56,SignOnSheet!$D$5:$N$27,7,FALSE),"NON_LISTED"),"")</f>
        <v/>
      </c>
      <c r="E56" s="18" t="str">
        <f>IF(B56&lt;&gt;"",IFERROR(VLOOKUP(B56,SignOnSheet!$D$5:$K$27,3,FALSE),"NON_LISTED"),"")</f>
        <v/>
      </c>
      <c r="F56" s="18" t="str">
        <f>IF(B56&lt;&gt;"",IFERROR(VLOOKUP(B56,SignOnSheet!$D$5:$K$27,4,FALSE),"NON_LISTED"),"")</f>
        <v/>
      </c>
      <c r="G56" s="18" t="str">
        <f>IF(B56&lt;&gt;"",IFERROR(VLOOKUP(B56,SignOnSheet!$D$5:$K$27,5,FALSE),"NON_LISTED"),"")</f>
        <v/>
      </c>
      <c r="H56" s="18" t="str">
        <f>IF(B56&lt;&gt;"",IFERROR(VLOOKUP(B56,SignOnSheet!$D$5:$K$27,6,FALSE),"NON_LISTED"),"")</f>
        <v/>
      </c>
      <c r="I56" s="27" t="str">
        <f>IF(B56&lt;&gt;"",IFERROR(VLOOKUP(B56,SignOnSheet!$D$5:$K$27,2,FALSE),"NON_LISTED"),"")</f>
        <v/>
      </c>
      <c r="J56" s="18" t="str">
        <f t="shared" si="0"/>
        <v/>
      </c>
      <c r="K56" s="19" t="str">
        <f t="shared" si="1"/>
        <v/>
      </c>
      <c r="L56" s="19" t="str">
        <f t="shared" si="2"/>
        <v/>
      </c>
      <c r="M56" s="18" t="str">
        <f>IF(ISTEXT(C56),SignOnSheet!$U$31+1,IF(C56&lt;&gt;"",IFERROR(IF(L56&gt;0,RANK(L56,IF(L$6:L$56&gt;0,L$6:L$56,),1)-COUNTIF(L$6:L$56,"=0"),IF(L56&lt;&gt;"",SignOnSheet!$U$31+1,0)),0),""))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conditionalFormatting sqref="B36:B40">
    <cfRule type="duplicateValues" dxfId="3" priority="4"/>
  </conditionalFormatting>
  <conditionalFormatting sqref="B34:B35">
    <cfRule type="duplicateValues" dxfId="2" priority="3"/>
  </conditionalFormatting>
  <conditionalFormatting sqref="B6:B33">
    <cfRule type="duplicateValues" dxfId="1" priority="2"/>
  </conditionalFormatting>
  <conditionalFormatting sqref="C6:C24">
    <cfRule type="duplicateValues" dxfId="0" priority="1"/>
  </conditionalFormatting>
  <pageMargins left="0.70866141732283472" right="0.70866141732283472" top="0.74803149606299213" bottom="0.74803149606299213" header="0.31496062992125984" footer="0.31496062992125984"/>
  <pageSetup scale="6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12"/>
  <sheetViews>
    <sheetView workbookViewId="0">
      <selection activeCell="I35" sqref="I35"/>
    </sheetView>
  </sheetViews>
  <sheetFormatPr defaultColWidth="8.85546875" defaultRowHeight="12.75" x14ac:dyDescent="0.2"/>
  <cols>
    <col min="17" max="17" width="10.28515625" customWidth="1"/>
  </cols>
  <sheetData>
    <row r="1" spans="1:29" s="1" customFormat="1" ht="45.75" thickBot="1" x14ac:dyDescent="0.25">
      <c r="A1" s="79" t="s">
        <v>282</v>
      </c>
      <c r="B1" s="80" t="s">
        <v>283</v>
      </c>
      <c r="C1" s="79" t="s">
        <v>284</v>
      </c>
      <c r="D1" s="80" t="s">
        <v>285</v>
      </c>
      <c r="E1" s="79" t="s">
        <v>286</v>
      </c>
      <c r="F1" s="79" t="s">
        <v>287</v>
      </c>
      <c r="G1" s="79" t="s">
        <v>288</v>
      </c>
      <c r="H1" s="80" t="s">
        <v>74</v>
      </c>
      <c r="I1" s="80" t="s">
        <v>29</v>
      </c>
      <c r="J1" s="79" t="s">
        <v>289</v>
      </c>
      <c r="K1" s="79" t="s">
        <v>290</v>
      </c>
      <c r="L1" s="79" t="s">
        <v>291</v>
      </c>
      <c r="M1" s="79" t="s">
        <v>292</v>
      </c>
      <c r="N1" s="79" t="s">
        <v>293</v>
      </c>
      <c r="O1" s="79" t="s">
        <v>294</v>
      </c>
      <c r="P1" s="79" t="s">
        <v>295</v>
      </c>
      <c r="Q1" s="79" t="s">
        <v>296</v>
      </c>
      <c r="R1" s="79" t="s">
        <v>297</v>
      </c>
      <c r="S1" s="79" t="s">
        <v>298</v>
      </c>
      <c r="T1" s="79" t="s">
        <v>391</v>
      </c>
      <c r="U1" s="79"/>
      <c r="V1" s="79"/>
      <c r="W1" s="79"/>
      <c r="X1" s="79"/>
      <c r="Y1" s="79"/>
      <c r="Z1" s="79"/>
      <c r="AA1" s="79"/>
      <c r="AB1" s="79"/>
      <c r="AC1" s="79"/>
    </row>
    <row r="2" spans="1:29" ht="34.5" thickBot="1" x14ac:dyDescent="0.25">
      <c r="A2" s="77" t="s">
        <v>299</v>
      </c>
      <c r="B2" s="76" t="s">
        <v>52</v>
      </c>
      <c r="C2" s="76" t="s">
        <v>300</v>
      </c>
      <c r="D2" s="76" t="s">
        <v>301</v>
      </c>
      <c r="E2" s="76" t="s">
        <v>302</v>
      </c>
      <c r="F2" s="78"/>
      <c r="G2" s="78"/>
      <c r="H2" s="76" t="s">
        <v>19</v>
      </c>
      <c r="I2" s="76">
        <v>91070</v>
      </c>
      <c r="J2" s="76" t="s">
        <v>303</v>
      </c>
      <c r="K2" s="76" t="s">
        <v>304</v>
      </c>
      <c r="L2" s="76" t="s">
        <v>305</v>
      </c>
      <c r="M2" s="76" t="s">
        <v>306</v>
      </c>
      <c r="N2" s="76" t="s">
        <v>307</v>
      </c>
      <c r="O2" s="76" t="s">
        <v>308</v>
      </c>
      <c r="P2" s="76" t="s">
        <v>309</v>
      </c>
      <c r="Q2" s="78">
        <v>200</v>
      </c>
      <c r="R2" s="78"/>
      <c r="S2" s="78"/>
      <c r="T2" s="78" t="s">
        <v>393</v>
      </c>
      <c r="U2" s="78"/>
      <c r="V2" s="78"/>
      <c r="W2" s="78"/>
      <c r="X2" s="78"/>
      <c r="Y2" s="78"/>
      <c r="Z2" s="78"/>
      <c r="AA2" s="78"/>
      <c r="AB2" s="78"/>
      <c r="AC2" s="78"/>
    </row>
    <row r="3" spans="1:29" ht="34.5" thickBot="1" x14ac:dyDescent="0.25">
      <c r="A3" s="77" t="s">
        <v>310</v>
      </c>
      <c r="B3" s="76" t="s">
        <v>172</v>
      </c>
      <c r="C3" s="76" t="s">
        <v>311</v>
      </c>
      <c r="D3" s="76" t="s">
        <v>312</v>
      </c>
      <c r="E3" s="76" t="s">
        <v>313</v>
      </c>
      <c r="F3" s="78"/>
      <c r="G3" s="78"/>
      <c r="H3" s="76" t="s">
        <v>414</v>
      </c>
      <c r="I3" s="76">
        <v>2643</v>
      </c>
      <c r="J3" s="76" t="s">
        <v>303</v>
      </c>
      <c r="K3" s="76" t="s">
        <v>304</v>
      </c>
      <c r="L3" s="76" t="s">
        <v>304</v>
      </c>
      <c r="M3" s="76" t="s">
        <v>80</v>
      </c>
      <c r="N3" s="76" t="s">
        <v>314</v>
      </c>
      <c r="O3" s="76" t="s">
        <v>315</v>
      </c>
      <c r="P3" s="76" t="s">
        <v>309</v>
      </c>
      <c r="Q3" s="78">
        <v>550</v>
      </c>
      <c r="R3" s="78"/>
      <c r="S3" s="78"/>
      <c r="T3" s="78"/>
      <c r="U3" s="78"/>
      <c r="V3" s="78"/>
      <c r="W3" s="78"/>
      <c r="X3" s="78"/>
      <c r="Y3" s="78"/>
      <c r="Z3" s="78"/>
      <c r="AA3" s="78"/>
      <c r="AB3" s="78"/>
      <c r="AC3" s="78"/>
    </row>
    <row r="4" spans="1:29" ht="34.5" thickBot="1" x14ac:dyDescent="0.25">
      <c r="A4" s="77" t="s">
        <v>316</v>
      </c>
      <c r="B4" s="76" t="s">
        <v>53</v>
      </c>
      <c r="C4" s="76" t="s">
        <v>317</v>
      </c>
      <c r="D4" s="76" t="s">
        <v>61</v>
      </c>
      <c r="E4" s="76" t="s">
        <v>318</v>
      </c>
      <c r="F4" s="78"/>
      <c r="G4" s="78"/>
      <c r="H4" s="76" t="s">
        <v>319</v>
      </c>
      <c r="I4" s="76">
        <v>1659</v>
      </c>
      <c r="J4" s="76" t="s">
        <v>303</v>
      </c>
      <c r="K4" s="76" t="s">
        <v>304</v>
      </c>
      <c r="L4" s="76" t="s">
        <v>304</v>
      </c>
      <c r="M4" s="76" t="s">
        <v>80</v>
      </c>
      <c r="N4" s="76" t="s">
        <v>314</v>
      </c>
      <c r="O4" s="76" t="s">
        <v>315</v>
      </c>
      <c r="P4" s="76" t="s">
        <v>309</v>
      </c>
      <c r="Q4" s="78">
        <v>550</v>
      </c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</row>
    <row r="5" spans="1:29" ht="34.5" thickBot="1" x14ac:dyDescent="0.25">
      <c r="A5" s="77" t="s">
        <v>320</v>
      </c>
      <c r="B5" s="76" t="s">
        <v>321</v>
      </c>
      <c r="C5" s="76" t="s">
        <v>322</v>
      </c>
      <c r="D5" s="76" t="s">
        <v>323</v>
      </c>
      <c r="E5" s="76" t="s">
        <v>324</v>
      </c>
      <c r="F5" s="78"/>
      <c r="G5" s="78"/>
      <c r="H5" s="76" t="s">
        <v>19</v>
      </c>
      <c r="I5" s="76">
        <v>112608</v>
      </c>
      <c r="J5" s="76" t="s">
        <v>303</v>
      </c>
      <c r="K5" s="76" t="s">
        <v>305</v>
      </c>
      <c r="L5" s="76" t="s">
        <v>304</v>
      </c>
      <c r="M5" s="76" t="s">
        <v>314</v>
      </c>
      <c r="N5" s="76" t="s">
        <v>314</v>
      </c>
      <c r="O5" s="76" t="s">
        <v>325</v>
      </c>
      <c r="P5" s="76" t="s">
        <v>309</v>
      </c>
      <c r="Q5" s="78">
        <v>350</v>
      </c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</row>
    <row r="6" spans="1:29" ht="23.25" thickBot="1" x14ac:dyDescent="0.25">
      <c r="A6" s="77" t="s">
        <v>326</v>
      </c>
      <c r="B6" s="76" t="s">
        <v>327</v>
      </c>
      <c r="C6" s="76" t="s">
        <v>328</v>
      </c>
      <c r="D6" s="76" t="s">
        <v>329</v>
      </c>
      <c r="E6" s="76" t="s">
        <v>330</v>
      </c>
      <c r="F6" s="78"/>
      <c r="G6" s="78"/>
      <c r="H6" s="76" t="s">
        <v>414</v>
      </c>
      <c r="I6" s="76">
        <v>2648</v>
      </c>
      <c r="J6" s="76" t="s">
        <v>303</v>
      </c>
      <c r="K6" s="76" t="s">
        <v>304</v>
      </c>
      <c r="L6" s="76" t="s">
        <v>305</v>
      </c>
      <c r="M6" s="76" t="s">
        <v>314</v>
      </c>
      <c r="N6" s="76" t="s">
        <v>331</v>
      </c>
      <c r="O6" s="76" t="s">
        <v>315</v>
      </c>
      <c r="P6" s="76" t="s">
        <v>309</v>
      </c>
      <c r="Q6" s="78">
        <v>200</v>
      </c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</row>
    <row r="7" spans="1:29" ht="23.25" thickBot="1" x14ac:dyDescent="0.25">
      <c r="A7" s="77" t="s">
        <v>332</v>
      </c>
      <c r="B7" s="76" t="s">
        <v>333</v>
      </c>
      <c r="C7" s="76" t="s">
        <v>334</v>
      </c>
      <c r="D7" s="76" t="s">
        <v>335</v>
      </c>
      <c r="E7" s="78"/>
      <c r="F7" s="76" t="s">
        <v>335</v>
      </c>
      <c r="G7" s="78"/>
      <c r="H7" s="76" t="s">
        <v>19</v>
      </c>
      <c r="I7" s="76"/>
      <c r="J7" s="78"/>
      <c r="K7" s="76" t="s">
        <v>304</v>
      </c>
      <c r="L7" s="76" t="s">
        <v>304</v>
      </c>
      <c r="M7" s="76" t="s">
        <v>23</v>
      </c>
      <c r="N7" s="76" t="s">
        <v>23</v>
      </c>
      <c r="O7" s="76" t="s">
        <v>336</v>
      </c>
      <c r="P7" s="78"/>
      <c r="Q7" s="78">
        <v>550</v>
      </c>
      <c r="R7" s="78"/>
      <c r="S7" s="78"/>
      <c r="T7" s="78"/>
      <c r="U7" s="78"/>
      <c r="V7" s="78"/>
      <c r="W7" s="78"/>
      <c r="X7" s="78"/>
      <c r="Y7" s="78"/>
      <c r="Z7" s="78"/>
      <c r="AA7" s="78"/>
      <c r="AB7" s="78"/>
      <c r="AC7" s="78"/>
    </row>
    <row r="8" spans="1:29" ht="34.5" thickBot="1" x14ac:dyDescent="0.25">
      <c r="A8" s="77" t="s">
        <v>337</v>
      </c>
      <c r="B8" s="76" t="s">
        <v>48</v>
      </c>
      <c r="C8" s="76" t="s">
        <v>338</v>
      </c>
      <c r="D8" s="76" t="s">
        <v>339</v>
      </c>
      <c r="E8" s="76" t="s">
        <v>340</v>
      </c>
      <c r="F8" s="78"/>
      <c r="G8" s="78"/>
      <c r="H8" s="76" t="s">
        <v>19</v>
      </c>
      <c r="I8" s="76">
        <v>72</v>
      </c>
      <c r="J8" s="76" t="s">
        <v>303</v>
      </c>
      <c r="K8" s="76" t="s">
        <v>304</v>
      </c>
      <c r="L8" s="76" t="s">
        <v>305</v>
      </c>
      <c r="M8" s="76" t="s">
        <v>80</v>
      </c>
      <c r="N8" s="76" t="s">
        <v>307</v>
      </c>
      <c r="O8" s="76" t="s">
        <v>315</v>
      </c>
      <c r="P8" s="76" t="s">
        <v>309</v>
      </c>
      <c r="Q8" s="78">
        <v>200</v>
      </c>
      <c r="R8" s="78"/>
      <c r="S8" s="78"/>
      <c r="T8" s="78"/>
      <c r="U8" s="78"/>
      <c r="V8" s="78"/>
      <c r="W8" s="78"/>
      <c r="X8" s="78"/>
      <c r="Y8" s="78"/>
      <c r="Z8" s="78"/>
      <c r="AA8" s="78"/>
      <c r="AB8" s="78"/>
      <c r="AC8" s="78"/>
    </row>
    <row r="9" spans="1:29" ht="34.5" thickBot="1" x14ac:dyDescent="0.25">
      <c r="A9" s="77" t="s">
        <v>341</v>
      </c>
      <c r="B9" s="76" t="s">
        <v>65</v>
      </c>
      <c r="C9" s="76" t="s">
        <v>342</v>
      </c>
      <c r="D9" s="76" t="s">
        <v>343</v>
      </c>
      <c r="E9" s="76" t="s">
        <v>344</v>
      </c>
      <c r="F9" s="76" t="s">
        <v>345</v>
      </c>
      <c r="G9" s="78"/>
      <c r="H9" s="76" t="s">
        <v>19</v>
      </c>
      <c r="I9" s="76">
        <v>108726</v>
      </c>
      <c r="J9" s="76" t="s">
        <v>303</v>
      </c>
      <c r="K9" s="76" t="s">
        <v>304</v>
      </c>
      <c r="L9" s="76" t="s">
        <v>304</v>
      </c>
      <c r="M9" s="76" t="s">
        <v>23</v>
      </c>
      <c r="N9" s="76" t="s">
        <v>23</v>
      </c>
      <c r="O9" s="76" t="s">
        <v>315</v>
      </c>
      <c r="P9" s="76" t="s">
        <v>309</v>
      </c>
      <c r="Q9" s="78">
        <v>550</v>
      </c>
      <c r="R9" s="78"/>
      <c r="S9" s="78"/>
      <c r="T9" s="78" t="s">
        <v>392</v>
      </c>
      <c r="U9" s="78"/>
      <c r="V9" s="78"/>
      <c r="W9" s="78"/>
      <c r="X9" s="78"/>
      <c r="Y9" s="78"/>
      <c r="Z9" s="78"/>
      <c r="AA9" s="78"/>
      <c r="AB9" s="78"/>
      <c r="AC9" s="78"/>
    </row>
    <row r="10" spans="1:29" ht="45.75" thickBot="1" x14ac:dyDescent="0.25">
      <c r="A10" s="77" t="s">
        <v>346</v>
      </c>
      <c r="B10" s="76" t="s">
        <v>347</v>
      </c>
      <c r="C10" s="76" t="s">
        <v>348</v>
      </c>
      <c r="D10" s="76" t="s">
        <v>349</v>
      </c>
      <c r="E10" s="76" t="s">
        <v>350</v>
      </c>
      <c r="F10" s="78"/>
      <c r="G10" s="78"/>
      <c r="H10" s="76" t="s">
        <v>19</v>
      </c>
      <c r="I10" s="76">
        <v>106931</v>
      </c>
      <c r="J10" s="78"/>
      <c r="K10" s="76" t="s">
        <v>304</v>
      </c>
      <c r="L10" s="76" t="s">
        <v>305</v>
      </c>
      <c r="M10" s="76" t="s">
        <v>314</v>
      </c>
      <c r="N10" s="76" t="s">
        <v>80</v>
      </c>
      <c r="O10" s="76" t="s">
        <v>315</v>
      </c>
      <c r="P10" s="76" t="s">
        <v>309</v>
      </c>
      <c r="Q10" s="78">
        <v>200</v>
      </c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</row>
    <row r="11" spans="1:29" ht="34.5" thickBot="1" x14ac:dyDescent="0.25">
      <c r="A11" s="77" t="s">
        <v>351</v>
      </c>
      <c r="B11" s="76" t="s">
        <v>352</v>
      </c>
      <c r="C11" s="76" t="s">
        <v>353</v>
      </c>
      <c r="D11" s="78"/>
      <c r="E11" s="78"/>
      <c r="F11" s="78"/>
      <c r="G11" s="78"/>
      <c r="H11" s="76" t="s">
        <v>414</v>
      </c>
      <c r="I11" s="76">
        <v>2160</v>
      </c>
      <c r="J11" s="78"/>
      <c r="K11" s="76" t="s">
        <v>304</v>
      </c>
      <c r="L11" s="76" t="s">
        <v>304</v>
      </c>
      <c r="M11" s="76" t="s">
        <v>307</v>
      </c>
      <c r="N11" s="78"/>
      <c r="O11" s="76" t="s">
        <v>354</v>
      </c>
      <c r="P11" s="76" t="s">
        <v>355</v>
      </c>
      <c r="Q11" s="78">
        <v>550</v>
      </c>
      <c r="R11" s="78"/>
      <c r="S11" s="78"/>
      <c r="T11" s="78"/>
      <c r="U11" s="78"/>
      <c r="V11" s="78"/>
      <c r="W11" s="78"/>
      <c r="X11" s="78"/>
      <c r="Y11" s="78"/>
      <c r="Z11" s="78"/>
      <c r="AA11" s="78"/>
      <c r="AB11" s="78"/>
      <c r="AC11" s="78"/>
    </row>
    <row r="12" spans="1:29" ht="34.5" thickBot="1" x14ac:dyDescent="0.25">
      <c r="A12" s="77" t="s">
        <v>356</v>
      </c>
      <c r="B12" s="76" t="s">
        <v>357</v>
      </c>
      <c r="C12" s="76" t="s">
        <v>358</v>
      </c>
      <c r="D12" s="76" t="s">
        <v>359</v>
      </c>
      <c r="E12" s="78"/>
      <c r="F12" s="78"/>
      <c r="G12" s="78"/>
      <c r="H12" s="76" t="s">
        <v>414</v>
      </c>
      <c r="I12" s="76">
        <v>9020</v>
      </c>
      <c r="J12" s="76" t="s">
        <v>303</v>
      </c>
      <c r="K12" s="76" t="s">
        <v>304</v>
      </c>
      <c r="L12" s="76" t="s">
        <v>304</v>
      </c>
      <c r="M12" s="76" t="s">
        <v>314</v>
      </c>
      <c r="N12" s="76" t="s">
        <v>307</v>
      </c>
      <c r="O12" s="76" t="s">
        <v>354</v>
      </c>
      <c r="P12" s="76" t="s">
        <v>355</v>
      </c>
      <c r="Q12" s="78">
        <v>550</v>
      </c>
      <c r="R12" s="78"/>
      <c r="S12" s="78"/>
      <c r="T12" s="78"/>
      <c r="U12" s="78"/>
      <c r="V12" s="78"/>
      <c r="W12" s="78"/>
      <c r="X12" s="78"/>
      <c r="Y12" s="78"/>
      <c r="Z12" s="78"/>
      <c r="AA12" s="78"/>
      <c r="AB12" s="78"/>
      <c r="AC12" s="78"/>
    </row>
    <row r="13" spans="1:29" ht="23.25" thickBot="1" x14ac:dyDescent="0.25">
      <c r="A13" s="77" t="s">
        <v>360</v>
      </c>
      <c r="B13" s="76" t="s">
        <v>406</v>
      </c>
      <c r="C13" s="76" t="s">
        <v>361</v>
      </c>
      <c r="D13" s="76" t="s">
        <v>407</v>
      </c>
      <c r="E13" s="78"/>
      <c r="F13" s="78"/>
      <c r="G13" s="78"/>
      <c r="H13" s="76" t="s">
        <v>414</v>
      </c>
      <c r="I13" s="76">
        <v>2644</v>
      </c>
      <c r="J13" s="76" t="s">
        <v>303</v>
      </c>
      <c r="K13" s="76" t="s">
        <v>304</v>
      </c>
      <c r="L13" s="76" t="s">
        <v>304</v>
      </c>
      <c r="M13" s="76" t="s">
        <v>80</v>
      </c>
      <c r="N13" s="76" t="s">
        <v>307</v>
      </c>
      <c r="O13" s="76" t="s">
        <v>362</v>
      </c>
      <c r="P13" s="76" t="s">
        <v>355</v>
      </c>
      <c r="Q13" s="78">
        <v>550</v>
      </c>
      <c r="R13" s="78"/>
      <c r="S13" s="78"/>
      <c r="T13" s="78"/>
      <c r="U13" s="78"/>
      <c r="V13" s="78"/>
      <c r="W13" s="78"/>
      <c r="X13" s="78"/>
      <c r="Y13" s="78"/>
      <c r="Z13" s="78"/>
      <c r="AA13" s="78"/>
      <c r="AB13" s="78"/>
      <c r="AC13" s="78"/>
    </row>
    <row r="14" spans="1:29" ht="45.75" thickBot="1" x14ac:dyDescent="0.25">
      <c r="A14" s="77" t="s">
        <v>363</v>
      </c>
      <c r="B14" s="76" t="s">
        <v>364</v>
      </c>
      <c r="C14" s="76" t="s">
        <v>365</v>
      </c>
      <c r="D14" s="76" t="s">
        <v>366</v>
      </c>
      <c r="E14" s="76" t="s">
        <v>367</v>
      </c>
      <c r="F14" s="78"/>
      <c r="G14" s="78"/>
      <c r="H14" s="76" t="s">
        <v>414</v>
      </c>
      <c r="I14" s="76">
        <v>2655</v>
      </c>
      <c r="J14" s="76" t="s">
        <v>303</v>
      </c>
      <c r="K14" s="76" t="s">
        <v>304</v>
      </c>
      <c r="L14" s="76" t="s">
        <v>304</v>
      </c>
      <c r="M14" s="76" t="s">
        <v>23</v>
      </c>
      <c r="N14" s="76" t="s">
        <v>307</v>
      </c>
      <c r="O14" s="76" t="s">
        <v>362</v>
      </c>
      <c r="P14" s="76" t="s">
        <v>355</v>
      </c>
      <c r="Q14" s="78">
        <v>550</v>
      </c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C14" s="78"/>
    </row>
    <row r="15" spans="1:29" ht="34.5" thickBot="1" x14ac:dyDescent="0.25">
      <c r="A15" s="77" t="s">
        <v>368</v>
      </c>
      <c r="B15" s="76" t="s">
        <v>369</v>
      </c>
      <c r="C15" s="76" t="s">
        <v>370</v>
      </c>
      <c r="D15" s="76" t="s">
        <v>371</v>
      </c>
      <c r="E15" s="76" t="s">
        <v>372</v>
      </c>
      <c r="F15" s="78"/>
      <c r="G15" s="78"/>
      <c r="H15" s="76" t="s">
        <v>414</v>
      </c>
      <c r="I15" s="76"/>
      <c r="J15" s="76" t="s">
        <v>303</v>
      </c>
      <c r="K15" s="76" t="s">
        <v>304</v>
      </c>
      <c r="L15" s="76" t="s">
        <v>305</v>
      </c>
      <c r="M15" s="76" t="s">
        <v>314</v>
      </c>
      <c r="N15" s="76" t="s">
        <v>80</v>
      </c>
      <c r="O15" s="76" t="s">
        <v>315</v>
      </c>
      <c r="P15" s="76" t="s">
        <v>309</v>
      </c>
      <c r="Q15" s="78">
        <v>200</v>
      </c>
      <c r="R15" s="78"/>
      <c r="S15" s="78"/>
      <c r="T15" s="78"/>
      <c r="U15" s="78"/>
      <c r="V15" s="78"/>
      <c r="W15" s="78"/>
      <c r="X15" s="78"/>
      <c r="Y15" s="78"/>
      <c r="Z15" s="78"/>
      <c r="AA15" s="78"/>
      <c r="AB15" s="78"/>
      <c r="AC15" s="78"/>
    </row>
    <row r="16" spans="1:29" ht="23.25" thickBot="1" x14ac:dyDescent="0.25">
      <c r="A16" s="76"/>
      <c r="B16" s="76" t="s">
        <v>50</v>
      </c>
      <c r="C16" s="78"/>
      <c r="D16" s="78"/>
      <c r="E16" s="78"/>
      <c r="F16" s="78"/>
      <c r="G16" s="78"/>
      <c r="H16" s="76" t="s">
        <v>19</v>
      </c>
      <c r="I16" s="76">
        <v>111206</v>
      </c>
      <c r="J16" s="78"/>
      <c r="K16" s="76" t="s">
        <v>304</v>
      </c>
      <c r="L16" s="76" t="s">
        <v>304</v>
      </c>
      <c r="M16" s="76" t="s">
        <v>314</v>
      </c>
      <c r="N16" s="76" t="s">
        <v>80</v>
      </c>
      <c r="O16" s="76" t="s">
        <v>373</v>
      </c>
      <c r="P16" s="76" t="s">
        <v>374</v>
      </c>
      <c r="Q16" s="78">
        <v>550</v>
      </c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</row>
    <row r="17" spans="1:29" ht="23.25" thickBot="1" x14ac:dyDescent="0.25">
      <c r="A17" s="76"/>
      <c r="B17" s="76" t="s">
        <v>51</v>
      </c>
      <c r="C17" s="78"/>
      <c r="D17" s="78" t="s">
        <v>403</v>
      </c>
      <c r="E17" s="78"/>
      <c r="F17" s="78"/>
      <c r="G17" s="78"/>
      <c r="H17" s="76" t="s">
        <v>19</v>
      </c>
      <c r="I17" s="76">
        <v>112341</v>
      </c>
      <c r="J17" s="78"/>
      <c r="K17" s="76" t="s">
        <v>304</v>
      </c>
      <c r="L17" s="76" t="s">
        <v>304</v>
      </c>
      <c r="M17" s="78"/>
      <c r="N17" s="78"/>
      <c r="O17" s="76" t="s">
        <v>315</v>
      </c>
      <c r="P17" s="76" t="s">
        <v>309</v>
      </c>
      <c r="Q17" s="78">
        <v>550</v>
      </c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</row>
    <row r="18" spans="1:29" ht="23.25" thickBot="1" x14ac:dyDescent="0.25">
      <c r="A18" s="76"/>
      <c r="B18" s="76" t="s">
        <v>375</v>
      </c>
      <c r="C18" s="78"/>
      <c r="D18" s="78" t="s">
        <v>396</v>
      </c>
      <c r="E18" s="78"/>
      <c r="F18" s="78"/>
      <c r="G18" s="78"/>
      <c r="H18" s="76" t="s">
        <v>19</v>
      </c>
      <c r="I18" s="76">
        <v>112480</v>
      </c>
      <c r="J18" s="78"/>
      <c r="K18" s="78" t="s">
        <v>304</v>
      </c>
      <c r="L18" s="78" t="s">
        <v>305</v>
      </c>
      <c r="M18" s="78"/>
      <c r="N18" s="78"/>
      <c r="O18" s="76" t="s">
        <v>315</v>
      </c>
      <c r="P18" s="76" t="s">
        <v>309</v>
      </c>
      <c r="Q18" s="78">
        <v>200</v>
      </c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</row>
    <row r="19" spans="1:29" ht="23.25" thickBot="1" x14ac:dyDescent="0.25">
      <c r="A19" s="76"/>
      <c r="B19" s="76" t="s">
        <v>376</v>
      </c>
      <c r="C19" s="78"/>
      <c r="D19" s="78"/>
      <c r="E19" s="78"/>
      <c r="F19" s="78"/>
      <c r="G19" s="78"/>
      <c r="H19" s="76" t="s">
        <v>19</v>
      </c>
      <c r="I19" s="76"/>
      <c r="J19" s="78"/>
      <c r="K19" s="78" t="s">
        <v>304</v>
      </c>
      <c r="L19" s="78" t="s">
        <v>304</v>
      </c>
      <c r="M19" s="78"/>
      <c r="N19" s="78"/>
      <c r="O19" s="76" t="s">
        <v>377</v>
      </c>
      <c r="P19" s="76" t="s">
        <v>355</v>
      </c>
      <c r="Q19" s="78">
        <v>550</v>
      </c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</row>
    <row r="20" spans="1:29" ht="23.25" thickBot="1" x14ac:dyDescent="0.25">
      <c r="A20" s="76"/>
      <c r="B20" s="76" t="s">
        <v>378</v>
      </c>
      <c r="C20" s="78"/>
      <c r="D20" s="78" t="s">
        <v>418</v>
      </c>
      <c r="E20" s="78"/>
      <c r="F20" s="78"/>
      <c r="G20" s="78"/>
      <c r="H20" s="76" t="s">
        <v>19</v>
      </c>
      <c r="I20" s="76">
        <v>112660</v>
      </c>
      <c r="J20" s="76" t="s">
        <v>304</v>
      </c>
      <c r="K20" s="76" t="s">
        <v>304</v>
      </c>
      <c r="L20" s="76" t="s">
        <v>304</v>
      </c>
      <c r="M20" s="78"/>
      <c r="N20" s="78"/>
      <c r="O20" s="76" t="s">
        <v>379</v>
      </c>
      <c r="P20" s="76" t="s">
        <v>380</v>
      </c>
      <c r="Q20" s="78">
        <v>550</v>
      </c>
      <c r="R20" s="78"/>
      <c r="S20" s="78"/>
      <c r="T20" s="78" t="s">
        <v>394</v>
      </c>
      <c r="U20" s="78"/>
      <c r="V20" s="78"/>
      <c r="W20" s="78"/>
      <c r="X20" s="78"/>
      <c r="Y20" s="78"/>
      <c r="Z20" s="78"/>
      <c r="AA20" s="78"/>
      <c r="AB20" s="78"/>
      <c r="AC20" s="78"/>
    </row>
    <row r="21" spans="1:29" ht="23.25" thickBot="1" x14ac:dyDescent="0.25">
      <c r="A21" s="76"/>
      <c r="B21" s="76" t="s">
        <v>58</v>
      </c>
      <c r="C21" s="78"/>
      <c r="D21" s="78"/>
      <c r="E21" s="78"/>
      <c r="F21" s="78"/>
      <c r="G21" s="78"/>
      <c r="H21" s="76" t="s">
        <v>414</v>
      </c>
      <c r="I21" s="76">
        <v>2653</v>
      </c>
      <c r="J21" s="78"/>
      <c r="K21" s="78" t="s">
        <v>304</v>
      </c>
      <c r="L21" s="78" t="s">
        <v>305</v>
      </c>
      <c r="M21" s="78"/>
      <c r="N21" s="78"/>
      <c r="O21" s="76" t="s">
        <v>315</v>
      </c>
      <c r="P21" s="76" t="s">
        <v>309</v>
      </c>
      <c r="Q21" s="78">
        <v>200</v>
      </c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</row>
    <row r="22" spans="1:29" ht="23.25" thickBot="1" x14ac:dyDescent="0.25">
      <c r="A22" s="76"/>
      <c r="B22" s="76" t="s">
        <v>49</v>
      </c>
      <c r="C22" s="78"/>
      <c r="D22" s="78" t="s">
        <v>417</v>
      </c>
      <c r="E22" s="78"/>
      <c r="F22" s="78"/>
      <c r="G22" s="78"/>
      <c r="H22" s="76" t="s">
        <v>19</v>
      </c>
      <c r="I22" s="76">
        <v>112484</v>
      </c>
      <c r="J22" s="78"/>
      <c r="K22" s="78" t="s">
        <v>304</v>
      </c>
      <c r="L22" s="78" t="s">
        <v>304</v>
      </c>
      <c r="M22" s="78"/>
      <c r="N22" s="78"/>
      <c r="O22" s="76" t="s">
        <v>315</v>
      </c>
      <c r="P22" s="76" t="s">
        <v>309</v>
      </c>
      <c r="Q22" s="78">
        <v>550</v>
      </c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</row>
    <row r="23" spans="1:29" ht="23.25" thickBot="1" x14ac:dyDescent="0.25">
      <c r="A23" s="76"/>
      <c r="B23" s="76" t="s">
        <v>381</v>
      </c>
      <c r="C23" s="78"/>
      <c r="D23" s="78" t="s">
        <v>409</v>
      </c>
      <c r="E23" s="78"/>
      <c r="F23" s="78"/>
      <c r="G23" s="78"/>
      <c r="H23" s="76" t="s">
        <v>382</v>
      </c>
      <c r="I23" s="76">
        <v>112640</v>
      </c>
      <c r="J23" s="78"/>
      <c r="K23" s="76" t="s">
        <v>304</v>
      </c>
      <c r="L23" s="76" t="s">
        <v>304</v>
      </c>
      <c r="M23" s="78"/>
      <c r="N23" s="78"/>
      <c r="O23" s="76" t="s">
        <v>383</v>
      </c>
      <c r="P23" s="76" t="s">
        <v>384</v>
      </c>
      <c r="Q23" s="78">
        <v>550</v>
      </c>
      <c r="R23" s="78"/>
      <c r="S23" s="78"/>
      <c r="T23" s="78" t="s">
        <v>395</v>
      </c>
      <c r="U23" s="78"/>
      <c r="V23" s="78"/>
      <c r="W23" s="78"/>
      <c r="X23" s="78"/>
      <c r="Y23" s="78"/>
      <c r="Z23" s="78"/>
      <c r="AA23" s="78"/>
      <c r="AB23" s="78"/>
      <c r="AC23" s="78"/>
    </row>
    <row r="24" spans="1:29" ht="23.25" thickBot="1" x14ac:dyDescent="0.25">
      <c r="A24" s="76"/>
      <c r="B24" s="76" t="s">
        <v>415</v>
      </c>
      <c r="C24" s="78"/>
      <c r="D24" s="78" t="s">
        <v>416</v>
      </c>
      <c r="E24" s="78"/>
      <c r="F24" s="78"/>
      <c r="G24" s="78"/>
      <c r="H24" s="76" t="s">
        <v>19</v>
      </c>
      <c r="I24" s="76">
        <v>112322</v>
      </c>
      <c r="J24" s="78"/>
      <c r="K24" s="76" t="s">
        <v>304</v>
      </c>
      <c r="L24" s="76" t="s">
        <v>304</v>
      </c>
      <c r="M24" s="78"/>
      <c r="N24" s="78"/>
      <c r="O24" s="76" t="s">
        <v>385</v>
      </c>
      <c r="P24" s="76" t="s">
        <v>386</v>
      </c>
      <c r="Q24" s="78">
        <v>550</v>
      </c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</row>
    <row r="25" spans="1:29" ht="23.25" thickBot="1" x14ac:dyDescent="0.25">
      <c r="A25" s="76"/>
      <c r="B25" s="76" t="s">
        <v>54</v>
      </c>
      <c r="C25" s="78"/>
      <c r="D25" s="78" t="s">
        <v>120</v>
      </c>
      <c r="E25" s="78"/>
      <c r="F25" s="78"/>
      <c r="G25" s="78"/>
      <c r="H25" s="76" t="s">
        <v>387</v>
      </c>
      <c r="I25" s="77" t="s">
        <v>70</v>
      </c>
      <c r="J25" s="78"/>
      <c r="K25" s="78" t="s">
        <v>304</v>
      </c>
      <c r="L25" s="78" t="s">
        <v>305</v>
      </c>
      <c r="M25" s="78"/>
      <c r="N25" s="78"/>
      <c r="O25" s="76" t="s">
        <v>315</v>
      </c>
      <c r="P25" s="76" t="s">
        <v>309</v>
      </c>
      <c r="Q25" s="78">
        <v>200</v>
      </c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</row>
    <row r="26" spans="1:29" ht="23.25" thickBot="1" x14ac:dyDescent="0.25">
      <c r="A26" s="76"/>
      <c r="B26" s="76" t="s">
        <v>388</v>
      </c>
      <c r="C26" s="78"/>
      <c r="D26" s="78" t="s">
        <v>63</v>
      </c>
      <c r="E26" s="78"/>
      <c r="F26" s="78"/>
      <c r="G26" s="78"/>
      <c r="H26" s="76" t="s">
        <v>414</v>
      </c>
      <c r="I26" s="76">
        <v>88</v>
      </c>
      <c r="J26" s="78"/>
      <c r="K26" s="78" t="s">
        <v>304</v>
      </c>
      <c r="L26" s="78" t="s">
        <v>304</v>
      </c>
      <c r="M26" s="78"/>
      <c r="N26" s="78"/>
      <c r="O26" s="76" t="s">
        <v>315</v>
      </c>
      <c r="P26" s="76" t="s">
        <v>309</v>
      </c>
      <c r="Q26" s="78">
        <v>550</v>
      </c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</row>
    <row r="27" spans="1:29" ht="23.25" thickBot="1" x14ac:dyDescent="0.25">
      <c r="A27" s="76"/>
      <c r="B27" s="76" t="s">
        <v>389</v>
      </c>
      <c r="C27" s="78"/>
      <c r="D27" s="78" t="s">
        <v>408</v>
      </c>
      <c r="E27" s="78"/>
      <c r="F27" s="78"/>
      <c r="G27" s="78"/>
      <c r="H27" s="76" t="s">
        <v>19</v>
      </c>
      <c r="I27" s="76">
        <v>112607</v>
      </c>
      <c r="J27" s="78"/>
      <c r="K27" s="76" t="s">
        <v>304</v>
      </c>
      <c r="L27" s="76" t="s">
        <v>304</v>
      </c>
      <c r="M27" s="78"/>
      <c r="N27" s="78"/>
      <c r="O27" s="76" t="s">
        <v>390</v>
      </c>
      <c r="P27" s="76" t="s">
        <v>355</v>
      </c>
      <c r="Q27" s="78">
        <v>550</v>
      </c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</row>
    <row r="28" spans="1:29" ht="23.25" thickBot="1" x14ac:dyDescent="0.25">
      <c r="A28" s="76"/>
      <c r="B28" s="76" t="s">
        <v>412</v>
      </c>
      <c r="C28" s="78"/>
      <c r="D28" s="78" t="s">
        <v>413</v>
      </c>
      <c r="E28" s="78"/>
      <c r="F28" s="78"/>
      <c r="G28" s="78"/>
      <c r="H28" s="76" t="s">
        <v>414</v>
      </c>
      <c r="I28" s="76">
        <v>9020</v>
      </c>
      <c r="J28" s="78"/>
      <c r="K28" s="76" t="s">
        <v>304</v>
      </c>
      <c r="L28" s="76" t="s">
        <v>304</v>
      </c>
      <c r="M28" s="78"/>
      <c r="N28" s="78"/>
      <c r="O28" s="76" t="s">
        <v>354</v>
      </c>
      <c r="P28" s="76" t="s">
        <v>355</v>
      </c>
      <c r="Q28" s="78">
        <v>550</v>
      </c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</row>
    <row r="29" spans="1:29" ht="34.5" thickBot="1" x14ac:dyDescent="0.25">
      <c r="A29" s="76"/>
      <c r="B29" s="76" t="s">
        <v>55</v>
      </c>
      <c r="C29" s="78"/>
      <c r="D29" s="78" t="s">
        <v>419</v>
      </c>
      <c r="E29" s="78"/>
      <c r="F29" s="78"/>
      <c r="G29" s="78"/>
      <c r="H29" s="76" t="s">
        <v>21</v>
      </c>
      <c r="I29" s="76">
        <v>75</v>
      </c>
      <c r="J29" s="78"/>
      <c r="K29" s="78" t="s">
        <v>304</v>
      </c>
      <c r="L29" s="78" t="s">
        <v>305</v>
      </c>
      <c r="M29" s="78"/>
      <c r="N29" s="78"/>
      <c r="O29" s="76" t="s">
        <v>315</v>
      </c>
      <c r="P29" s="76" t="s">
        <v>309</v>
      </c>
      <c r="Q29" s="78">
        <v>200</v>
      </c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</row>
    <row r="30" spans="1:29" ht="23.25" thickBot="1" x14ac:dyDescent="0.25">
      <c r="A30" s="76"/>
      <c r="B30" s="76" t="s">
        <v>56</v>
      </c>
      <c r="C30" s="78"/>
      <c r="D30" s="78" t="s">
        <v>64</v>
      </c>
      <c r="E30" s="78"/>
      <c r="F30" s="78"/>
      <c r="G30" s="78"/>
      <c r="H30" s="76" t="s">
        <v>414</v>
      </c>
      <c r="I30" s="76">
        <v>2412</v>
      </c>
      <c r="J30" s="78"/>
      <c r="K30" s="78" t="s">
        <v>304</v>
      </c>
      <c r="L30" s="78" t="s">
        <v>305</v>
      </c>
      <c r="M30" s="78"/>
      <c r="N30" s="78"/>
      <c r="O30" s="76" t="s">
        <v>315</v>
      </c>
      <c r="P30" s="76" t="s">
        <v>309</v>
      </c>
      <c r="Q30" s="78">
        <v>200</v>
      </c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</row>
    <row r="31" spans="1:29" ht="23.25" thickBot="1" x14ac:dyDescent="0.25">
      <c r="A31" s="76"/>
      <c r="B31" s="82" t="s">
        <v>404</v>
      </c>
      <c r="C31" s="82"/>
      <c r="D31" s="82" t="s">
        <v>405</v>
      </c>
      <c r="E31" s="82"/>
      <c r="F31" s="82"/>
      <c r="G31" s="82"/>
      <c r="H31" s="82" t="s">
        <v>414</v>
      </c>
      <c r="I31" s="82">
        <v>2170</v>
      </c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</row>
    <row r="32" spans="1:29" ht="23.25" thickBot="1" x14ac:dyDescent="0.25">
      <c r="A32" s="76"/>
      <c r="B32" s="78" t="s">
        <v>397</v>
      </c>
      <c r="C32" s="78"/>
      <c r="D32" s="78" t="s">
        <v>398</v>
      </c>
      <c r="E32" s="78"/>
      <c r="F32" s="78"/>
      <c r="G32" s="78"/>
      <c r="H32" s="78" t="s">
        <v>414</v>
      </c>
      <c r="I32" s="78">
        <v>2650</v>
      </c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</row>
    <row r="33" spans="1:29" ht="23.25" thickBot="1" x14ac:dyDescent="0.25">
      <c r="A33" s="76"/>
      <c r="B33" s="78" t="s">
        <v>399</v>
      </c>
      <c r="C33" s="78"/>
      <c r="D33" s="78" t="s">
        <v>400</v>
      </c>
      <c r="E33" s="78"/>
      <c r="F33" s="78"/>
      <c r="G33" s="78"/>
      <c r="H33" s="78" t="s">
        <v>19</v>
      </c>
      <c r="I33" s="78">
        <v>110333</v>
      </c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</row>
    <row r="34" spans="1:29" ht="23.25" thickBot="1" x14ac:dyDescent="0.25">
      <c r="A34" s="76"/>
      <c r="B34" s="78" t="s">
        <v>401</v>
      </c>
      <c r="C34" s="78"/>
      <c r="D34" s="78" t="s">
        <v>402</v>
      </c>
      <c r="E34" s="78"/>
      <c r="F34" s="78"/>
      <c r="G34" s="78"/>
      <c r="H34" s="78" t="s">
        <v>19</v>
      </c>
      <c r="I34" s="78">
        <v>112488</v>
      </c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</row>
    <row r="35" spans="1:29" ht="23.25" thickBot="1" x14ac:dyDescent="0.25">
      <c r="A35" s="76"/>
      <c r="B35" s="78" t="s">
        <v>410</v>
      </c>
      <c r="C35" s="78"/>
      <c r="D35" s="78" t="s">
        <v>411</v>
      </c>
      <c r="E35" s="78"/>
      <c r="F35" s="78"/>
      <c r="G35" s="78"/>
      <c r="H35" s="78" t="s">
        <v>414</v>
      </c>
      <c r="I35" s="78">
        <v>2636</v>
      </c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</row>
    <row r="36" spans="1:29" ht="13.5" thickBot="1" x14ac:dyDescent="0.25">
      <c r="A36" s="76"/>
      <c r="B36" s="78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</row>
    <row r="37" spans="1:29" ht="13.5" thickBot="1" x14ac:dyDescent="0.25">
      <c r="A37" s="76"/>
      <c r="B37" s="78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</row>
    <row r="38" spans="1:29" ht="13.5" thickBot="1" x14ac:dyDescent="0.25">
      <c r="A38" s="76"/>
      <c r="B38" s="78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</row>
    <row r="39" spans="1:29" ht="13.5" thickBot="1" x14ac:dyDescent="0.25">
      <c r="A39" s="76"/>
      <c r="B39" s="78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</row>
    <row r="40" spans="1:29" ht="13.5" thickBot="1" x14ac:dyDescent="0.25">
      <c r="A40" s="76"/>
      <c r="B40" s="78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</row>
    <row r="41" spans="1:29" ht="13.5" thickBot="1" x14ac:dyDescent="0.25">
      <c r="A41" s="76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</row>
    <row r="42" spans="1:29" ht="13.5" thickBot="1" x14ac:dyDescent="0.25">
      <c r="A42" s="76"/>
      <c r="B42" s="78"/>
      <c r="C42" s="78"/>
      <c r="D42" s="78"/>
      <c r="E42" s="78"/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</row>
    <row r="43" spans="1:29" ht="13.5" thickBot="1" x14ac:dyDescent="0.25">
      <c r="A43" s="76"/>
      <c r="B43" s="78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</row>
    <row r="44" spans="1:29" ht="13.5" thickBot="1" x14ac:dyDescent="0.25">
      <c r="A44" s="76"/>
      <c r="B44" s="78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</row>
    <row r="45" spans="1:29" ht="13.5" thickBot="1" x14ac:dyDescent="0.25">
      <c r="A45" s="76"/>
      <c r="B45" s="78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</row>
    <row r="46" spans="1:29" ht="13.5" thickBot="1" x14ac:dyDescent="0.25">
      <c r="A46" s="76"/>
      <c r="B46" s="78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</row>
    <row r="47" spans="1:29" ht="13.5" thickBot="1" x14ac:dyDescent="0.25">
      <c r="A47" s="76"/>
      <c r="B47" s="78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</row>
    <row r="48" spans="1:29" ht="13.5" thickBot="1" x14ac:dyDescent="0.25">
      <c r="A48" s="76"/>
      <c r="B48" s="78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</row>
    <row r="49" spans="1:29" ht="13.5" thickBot="1" x14ac:dyDescent="0.25">
      <c r="A49" s="76"/>
      <c r="B49" s="78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</row>
    <row r="50" spans="1:29" ht="13.5" thickBot="1" x14ac:dyDescent="0.25">
      <c r="A50" s="76"/>
      <c r="B50" s="78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</row>
    <row r="51" spans="1:29" ht="13.5" thickBot="1" x14ac:dyDescent="0.25">
      <c r="A51" s="76"/>
      <c r="B51" s="78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</row>
    <row r="52" spans="1:29" ht="13.5" thickBot="1" x14ac:dyDescent="0.25">
      <c r="A52" s="76"/>
      <c r="B52" s="78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</row>
    <row r="53" spans="1:29" ht="13.5" thickBot="1" x14ac:dyDescent="0.25">
      <c r="A53" s="76"/>
      <c r="B53" s="78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</row>
    <row r="54" spans="1:29" ht="13.5" thickBot="1" x14ac:dyDescent="0.25">
      <c r="A54" s="76"/>
      <c r="B54" s="78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</row>
    <row r="55" spans="1:29" ht="13.5" thickBot="1" x14ac:dyDescent="0.25">
      <c r="A55" s="76"/>
      <c r="B55" s="78"/>
      <c r="C55" s="78"/>
      <c r="D55" s="78"/>
      <c r="E55" s="78"/>
      <c r="F55" s="78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</row>
    <row r="56" spans="1:29" ht="13.5" thickBot="1" x14ac:dyDescent="0.25">
      <c r="A56" s="76"/>
      <c r="B56" s="78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</row>
    <row r="57" spans="1:29" ht="13.5" thickBot="1" x14ac:dyDescent="0.25">
      <c r="A57" s="76"/>
      <c r="B57" s="78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</row>
    <row r="58" spans="1:29" ht="13.5" thickBot="1" x14ac:dyDescent="0.25">
      <c r="A58" s="76"/>
      <c r="B58" s="78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</row>
    <row r="59" spans="1:29" ht="13.5" thickBot="1" x14ac:dyDescent="0.25">
      <c r="A59" s="76"/>
      <c r="B59" s="78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</row>
    <row r="60" spans="1:29" ht="13.5" thickBot="1" x14ac:dyDescent="0.25">
      <c r="A60" s="76"/>
      <c r="B60" s="78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</row>
    <row r="61" spans="1:29" ht="13.5" thickBot="1" x14ac:dyDescent="0.25">
      <c r="A61" s="76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  <c r="AB61" s="78"/>
      <c r="AC61" s="78"/>
    </row>
    <row r="62" spans="1:29" ht="13.5" thickBot="1" x14ac:dyDescent="0.25">
      <c r="A62" s="76"/>
      <c r="B62" s="78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  <c r="AB62" s="78"/>
      <c r="AC62" s="78"/>
    </row>
    <row r="63" spans="1:29" ht="13.5" thickBot="1" x14ac:dyDescent="0.25">
      <c r="A63" s="76"/>
      <c r="B63" s="78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  <c r="AB63" s="78"/>
      <c r="AC63" s="78"/>
    </row>
    <row r="64" spans="1:29" ht="13.5" thickBot="1" x14ac:dyDescent="0.25">
      <c r="A64" s="76"/>
      <c r="B64" s="78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  <c r="AB64" s="78"/>
      <c r="AC64" s="78"/>
    </row>
    <row r="65" spans="1:29" ht="13.5" thickBot="1" x14ac:dyDescent="0.25">
      <c r="A65" s="76"/>
      <c r="B65" s="78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  <c r="AB65" s="78"/>
      <c r="AC65" s="78"/>
    </row>
    <row r="66" spans="1:29" ht="13.5" thickBot="1" x14ac:dyDescent="0.25">
      <c r="A66" s="76"/>
      <c r="B66" s="78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</row>
    <row r="67" spans="1:29" ht="13.5" thickBot="1" x14ac:dyDescent="0.25">
      <c r="A67" s="76"/>
      <c r="B67" s="78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  <c r="AB67" s="78"/>
      <c r="AC67" s="78"/>
    </row>
    <row r="68" spans="1:29" ht="13.5" thickBot="1" x14ac:dyDescent="0.25">
      <c r="A68" s="76"/>
      <c r="B68" s="78"/>
      <c r="C68" s="78"/>
      <c r="D68" s="78"/>
      <c r="E68" s="78"/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  <c r="AB68" s="78"/>
      <c r="AC68" s="78"/>
    </row>
    <row r="69" spans="1:29" ht="13.5" thickBot="1" x14ac:dyDescent="0.25">
      <c r="A69" s="76"/>
      <c r="B69" s="78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  <c r="AB69" s="78"/>
      <c r="AC69" s="78"/>
    </row>
    <row r="70" spans="1:29" ht="13.5" thickBot="1" x14ac:dyDescent="0.25">
      <c r="A70" s="76"/>
      <c r="B70" s="78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  <c r="AB70" s="78"/>
      <c r="AC70" s="78"/>
    </row>
    <row r="71" spans="1:29" ht="13.5" thickBot="1" x14ac:dyDescent="0.25">
      <c r="A71" s="76"/>
      <c r="B71" s="78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</row>
    <row r="72" spans="1:29" ht="13.5" thickBot="1" x14ac:dyDescent="0.25">
      <c r="A72" s="76"/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</row>
    <row r="73" spans="1:29" ht="13.5" thickBot="1" x14ac:dyDescent="0.25">
      <c r="A73" s="76"/>
      <c r="B73" s="78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  <c r="AB73" s="78"/>
      <c r="AC73" s="78"/>
    </row>
    <row r="74" spans="1:29" ht="13.5" thickBot="1" x14ac:dyDescent="0.25">
      <c r="A74" s="76"/>
      <c r="B74" s="78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  <c r="AB74" s="78"/>
      <c r="AC74" s="78"/>
    </row>
    <row r="75" spans="1:29" ht="13.5" thickBot="1" x14ac:dyDescent="0.25">
      <c r="A75" s="76"/>
      <c r="B75" s="78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  <c r="AB75" s="78"/>
      <c r="AC75" s="78"/>
    </row>
    <row r="76" spans="1:29" ht="13.5" thickBot="1" x14ac:dyDescent="0.25">
      <c r="A76" s="76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</row>
    <row r="77" spans="1:29" ht="13.5" thickBot="1" x14ac:dyDescent="0.25">
      <c r="A77" s="76"/>
      <c r="B77" s="78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</row>
    <row r="78" spans="1:29" ht="13.5" thickBot="1" x14ac:dyDescent="0.25">
      <c r="A78" s="76"/>
      <c r="B78" s="78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</row>
    <row r="79" spans="1:29" ht="13.5" thickBot="1" x14ac:dyDescent="0.25">
      <c r="A79" s="76"/>
      <c r="B79" s="78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</row>
    <row r="80" spans="1:29" ht="13.5" thickBot="1" x14ac:dyDescent="0.25">
      <c r="A80" s="76"/>
      <c r="B80" s="78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</row>
    <row r="81" spans="1:29" ht="13.5" thickBot="1" x14ac:dyDescent="0.25">
      <c r="A81" s="76"/>
      <c r="B81" s="78"/>
      <c r="C81" s="78"/>
      <c r="D81" s="78"/>
      <c r="E81" s="78"/>
      <c r="F81" s="78"/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</row>
    <row r="82" spans="1:29" ht="13.5" thickBot="1" x14ac:dyDescent="0.25">
      <c r="A82" s="76"/>
      <c r="B82" s="78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</row>
    <row r="83" spans="1:29" ht="13.5" thickBot="1" x14ac:dyDescent="0.25">
      <c r="A83" s="76"/>
      <c r="B83" s="78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</row>
    <row r="84" spans="1:29" ht="13.5" thickBot="1" x14ac:dyDescent="0.25">
      <c r="A84" s="76"/>
      <c r="B84" s="78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</row>
    <row r="85" spans="1:29" ht="13.5" thickBot="1" x14ac:dyDescent="0.25">
      <c r="A85" s="76"/>
      <c r="B85" s="78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  <c r="AB85" s="78"/>
      <c r="AC85" s="78"/>
    </row>
    <row r="86" spans="1:29" ht="13.5" thickBot="1" x14ac:dyDescent="0.25">
      <c r="A86" s="76"/>
      <c r="B86" s="78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  <c r="AB86" s="78"/>
      <c r="AC86" s="78"/>
    </row>
    <row r="87" spans="1:29" ht="13.5" thickBot="1" x14ac:dyDescent="0.25">
      <c r="A87" s="76"/>
      <c r="B87" s="78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  <c r="AB87" s="78"/>
      <c r="AC87" s="78"/>
    </row>
    <row r="88" spans="1:29" ht="13.5" thickBot="1" x14ac:dyDescent="0.25">
      <c r="A88" s="76"/>
      <c r="B88" s="78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  <c r="AB88" s="78"/>
      <c r="AC88" s="78"/>
    </row>
    <row r="89" spans="1:29" ht="13.5" thickBot="1" x14ac:dyDescent="0.25">
      <c r="A89" s="76"/>
      <c r="B89" s="78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  <c r="AB89" s="78"/>
      <c r="AC89" s="78"/>
    </row>
    <row r="90" spans="1:29" ht="13.5" thickBot="1" x14ac:dyDescent="0.25">
      <c r="A90" s="76"/>
      <c r="B90" s="78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  <c r="AB90" s="78"/>
      <c r="AC90" s="78"/>
    </row>
    <row r="91" spans="1:29" ht="13.5" thickBot="1" x14ac:dyDescent="0.25">
      <c r="A91" s="76"/>
      <c r="B91" s="78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  <c r="AB91" s="78"/>
      <c r="AC91" s="78"/>
    </row>
    <row r="92" spans="1:29" ht="13.5" thickBot="1" x14ac:dyDescent="0.25">
      <c r="A92" s="76"/>
      <c r="B92" s="78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  <c r="AB92" s="78"/>
      <c r="AC92" s="78"/>
    </row>
    <row r="93" spans="1:29" ht="13.5" thickBot="1" x14ac:dyDescent="0.25">
      <c r="A93" s="76"/>
      <c r="B93" s="78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  <c r="AB93" s="78"/>
      <c r="AC93" s="78"/>
    </row>
    <row r="94" spans="1:29" ht="13.5" thickBot="1" x14ac:dyDescent="0.25">
      <c r="A94" s="76"/>
      <c r="B94" s="78"/>
      <c r="C94" s="78"/>
      <c r="D94" s="78"/>
      <c r="E94" s="78"/>
      <c r="F94" s="78"/>
      <c r="G94" s="78"/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  <c r="AB94" s="78"/>
      <c r="AC94" s="78"/>
    </row>
    <row r="95" spans="1:29" ht="13.5" thickBot="1" x14ac:dyDescent="0.25">
      <c r="A95" s="76"/>
      <c r="B95" s="78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  <c r="AB95" s="78"/>
      <c r="AC95" s="78"/>
    </row>
    <row r="96" spans="1:29" ht="13.5" thickBot="1" x14ac:dyDescent="0.25">
      <c r="A96" s="76"/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  <c r="AB96" s="78"/>
      <c r="AC96" s="78"/>
    </row>
    <row r="97" spans="1:29" ht="13.5" thickBot="1" x14ac:dyDescent="0.25">
      <c r="A97" s="76"/>
      <c r="B97" s="78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  <c r="AB97" s="78"/>
      <c r="AC97" s="78"/>
    </row>
    <row r="98" spans="1:29" ht="13.5" thickBot="1" x14ac:dyDescent="0.25">
      <c r="A98" s="76"/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</row>
    <row r="99" spans="1:29" ht="13.5" thickBot="1" x14ac:dyDescent="0.25">
      <c r="A99" s="76"/>
      <c r="B99" s="78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  <c r="AB99" s="78"/>
      <c r="AC99" s="78"/>
    </row>
    <row r="100" spans="1:29" ht="13.5" thickBot="1" x14ac:dyDescent="0.25">
      <c r="A100" s="76"/>
      <c r="B100" s="78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  <c r="AB100" s="78"/>
      <c r="AC100" s="78"/>
    </row>
    <row r="101" spans="1:29" ht="13.5" thickBot="1" x14ac:dyDescent="0.25">
      <c r="A101" s="76"/>
      <c r="B101" s="78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  <c r="AB101" s="78"/>
      <c r="AC101" s="78"/>
    </row>
    <row r="102" spans="1:29" ht="13.5" thickBot="1" x14ac:dyDescent="0.25">
      <c r="A102" s="76"/>
      <c r="B102" s="78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  <c r="AB102" s="78"/>
      <c r="AC102" s="78"/>
    </row>
    <row r="103" spans="1:29" ht="13.5" thickBot="1" x14ac:dyDescent="0.25">
      <c r="A103" s="76"/>
      <c r="B103" s="78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  <c r="AB103" s="78"/>
      <c r="AC103" s="78"/>
    </row>
    <row r="104" spans="1:29" ht="13.5" thickBot="1" x14ac:dyDescent="0.25">
      <c r="A104" s="76"/>
      <c r="B104" s="78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  <c r="AB104" s="78"/>
      <c r="AC104" s="78"/>
    </row>
    <row r="105" spans="1:29" ht="13.5" thickBot="1" x14ac:dyDescent="0.25">
      <c r="A105" s="76"/>
      <c r="B105" s="78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  <c r="AB105" s="78"/>
      <c r="AC105" s="78"/>
    </row>
    <row r="106" spans="1:29" ht="13.5" thickBot="1" x14ac:dyDescent="0.25">
      <c r="A106" s="76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</row>
    <row r="107" spans="1:29" ht="13.5" thickBot="1" x14ac:dyDescent="0.25">
      <c r="A107" s="76"/>
      <c r="B107" s="78"/>
      <c r="C107" s="78"/>
      <c r="D107" s="78"/>
      <c r="E107" s="78"/>
      <c r="F107" s="78"/>
      <c r="G107" s="78"/>
      <c r="H107" s="78"/>
      <c r="I107" s="78"/>
      <c r="J107" s="78"/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</row>
    <row r="108" spans="1:29" ht="13.5" thickBot="1" x14ac:dyDescent="0.25">
      <c r="A108" s="76"/>
      <c r="B108" s="78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</row>
    <row r="109" spans="1:29" ht="13.5" thickBot="1" x14ac:dyDescent="0.25">
      <c r="A109" s="76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  <c r="AB109" s="78"/>
      <c r="AC109" s="78"/>
    </row>
    <row r="110" spans="1:29" ht="13.5" thickBot="1" x14ac:dyDescent="0.25">
      <c r="A110" s="76"/>
      <c r="B110" s="78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  <c r="AB110" s="78"/>
      <c r="AC110" s="78"/>
    </row>
    <row r="111" spans="1:29" ht="13.5" thickBot="1" x14ac:dyDescent="0.25">
      <c r="A111" s="76"/>
      <c r="B111" s="78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  <c r="AB111" s="78"/>
      <c r="AC111" s="78"/>
    </row>
    <row r="112" spans="1:29" ht="13.5" thickBot="1" x14ac:dyDescent="0.25">
      <c r="A112" s="76"/>
      <c r="B112" s="78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  <c r="AB112" s="78"/>
      <c r="AC112" s="78"/>
    </row>
    <row r="113" spans="1:29" ht="13.5" thickBot="1" x14ac:dyDescent="0.25">
      <c r="A113" s="76"/>
      <c r="B113" s="78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  <c r="AB113" s="78"/>
      <c r="AC113" s="78"/>
    </row>
    <row r="114" spans="1:29" ht="13.5" thickBot="1" x14ac:dyDescent="0.25">
      <c r="A114" s="76"/>
      <c r="B114" s="78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  <c r="AB114" s="78"/>
      <c r="AC114" s="78"/>
    </row>
    <row r="115" spans="1:29" ht="13.5" thickBot="1" x14ac:dyDescent="0.25">
      <c r="A115" s="76"/>
      <c r="B115" s="78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  <c r="AB115" s="78"/>
      <c r="AC115" s="78"/>
    </row>
    <row r="116" spans="1:29" ht="13.5" thickBot="1" x14ac:dyDescent="0.25">
      <c r="A116" s="76"/>
      <c r="B116" s="78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  <c r="AB116" s="78"/>
      <c r="AC116" s="78"/>
    </row>
    <row r="117" spans="1:29" ht="13.5" thickBot="1" x14ac:dyDescent="0.25">
      <c r="A117" s="76"/>
      <c r="B117" s="78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  <c r="AB117" s="78"/>
      <c r="AC117" s="78"/>
    </row>
    <row r="118" spans="1:29" ht="13.5" thickBot="1" x14ac:dyDescent="0.25">
      <c r="A118" s="76"/>
      <c r="B118" s="78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  <c r="AB118" s="78"/>
      <c r="AC118" s="78"/>
    </row>
    <row r="119" spans="1:29" ht="13.5" thickBot="1" x14ac:dyDescent="0.25">
      <c r="A119" s="76"/>
      <c r="B119" s="78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  <c r="AB119" s="78"/>
      <c r="AC119" s="78"/>
    </row>
    <row r="120" spans="1:29" ht="13.5" thickBot="1" x14ac:dyDescent="0.25">
      <c r="A120" s="76"/>
      <c r="B120" s="78"/>
      <c r="C120" s="78"/>
      <c r="D120" s="78"/>
      <c r="E120" s="78"/>
      <c r="F120" s="78"/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  <c r="AB120" s="78"/>
      <c r="AC120" s="78"/>
    </row>
    <row r="121" spans="1:29" ht="13.5" thickBot="1" x14ac:dyDescent="0.25">
      <c r="A121" s="76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  <c r="AB121" s="78"/>
      <c r="AC121" s="78"/>
    </row>
    <row r="122" spans="1:29" ht="13.5" thickBot="1" x14ac:dyDescent="0.25">
      <c r="A122" s="76"/>
      <c r="B122" s="78"/>
      <c r="C122" s="78"/>
      <c r="D122" s="78"/>
      <c r="E122" s="78"/>
      <c r="F122" s="78"/>
      <c r="G122" s="78"/>
      <c r="H122" s="78"/>
      <c r="I122" s="78"/>
      <c r="J122" s="78"/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  <c r="AB122" s="78"/>
      <c r="AC122" s="78"/>
    </row>
    <row r="123" spans="1:29" ht="13.5" thickBot="1" x14ac:dyDescent="0.25">
      <c r="A123" s="76"/>
      <c r="B123" s="78"/>
      <c r="C123" s="78"/>
      <c r="D123" s="78"/>
      <c r="E123" s="78"/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  <c r="AB123" s="78"/>
      <c r="AC123" s="78"/>
    </row>
    <row r="124" spans="1:29" ht="13.5" thickBot="1" x14ac:dyDescent="0.25">
      <c r="A124" s="76"/>
      <c r="B124" s="78"/>
      <c r="C124" s="78"/>
      <c r="D124" s="78"/>
      <c r="E124" s="78"/>
      <c r="F124" s="78"/>
      <c r="G124" s="78"/>
      <c r="H124" s="78"/>
      <c r="I124" s="78"/>
      <c r="J124" s="78"/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  <c r="AB124" s="78"/>
      <c r="AC124" s="78"/>
    </row>
    <row r="125" spans="1:29" ht="13.5" thickBot="1" x14ac:dyDescent="0.25">
      <c r="A125" s="76"/>
      <c r="B125" s="78"/>
      <c r="C125" s="78"/>
      <c r="D125" s="78"/>
      <c r="E125" s="78"/>
      <c r="F125" s="78"/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  <c r="AB125" s="78"/>
      <c r="AC125" s="78"/>
    </row>
    <row r="126" spans="1:29" ht="13.5" thickBot="1" x14ac:dyDescent="0.25">
      <c r="A126" s="76"/>
      <c r="B126" s="78"/>
      <c r="C126" s="78"/>
      <c r="D126" s="78"/>
      <c r="E126" s="78"/>
      <c r="F126" s="78"/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  <c r="AB126" s="78"/>
      <c r="AC126" s="78"/>
    </row>
    <row r="127" spans="1:29" ht="13.5" thickBot="1" x14ac:dyDescent="0.25">
      <c r="A127" s="76"/>
      <c r="B127" s="78"/>
      <c r="C127" s="78"/>
      <c r="D127" s="78"/>
      <c r="E127" s="78"/>
      <c r="F127" s="78"/>
      <c r="G127" s="78"/>
      <c r="H127" s="78"/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  <c r="AB127" s="78"/>
      <c r="AC127" s="78"/>
    </row>
    <row r="128" spans="1:29" ht="13.5" thickBot="1" x14ac:dyDescent="0.25">
      <c r="A128" s="76"/>
      <c r="B128" s="78"/>
      <c r="C128" s="78"/>
      <c r="D128" s="78"/>
      <c r="E128" s="78"/>
      <c r="F128" s="78"/>
      <c r="G128" s="78"/>
      <c r="H128" s="78"/>
      <c r="I128" s="78"/>
      <c r="J128" s="78"/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  <c r="AB128" s="78"/>
      <c r="AC128" s="78"/>
    </row>
    <row r="129" spans="1:29" ht="13.5" thickBot="1" x14ac:dyDescent="0.25">
      <c r="A129" s="76"/>
      <c r="B129" s="78"/>
      <c r="C129" s="78"/>
      <c r="D129" s="78"/>
      <c r="E129" s="78"/>
      <c r="F129" s="78"/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  <c r="AB129" s="78"/>
      <c r="AC129" s="78"/>
    </row>
    <row r="130" spans="1:29" ht="13.5" thickBot="1" x14ac:dyDescent="0.25">
      <c r="A130" s="76"/>
      <c r="B130" s="78"/>
      <c r="C130" s="78"/>
      <c r="D130" s="78"/>
      <c r="E130" s="78"/>
      <c r="F130" s="78"/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  <c r="AB130" s="78"/>
      <c r="AC130" s="78"/>
    </row>
    <row r="131" spans="1:29" ht="13.5" thickBot="1" x14ac:dyDescent="0.25">
      <c r="A131" s="76"/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  <c r="AB131" s="78"/>
      <c r="AC131" s="78"/>
    </row>
    <row r="132" spans="1:29" ht="13.5" thickBot="1" x14ac:dyDescent="0.25">
      <c r="A132" s="76"/>
      <c r="B132" s="78"/>
      <c r="C132" s="78"/>
      <c r="D132" s="78"/>
      <c r="E132" s="78"/>
      <c r="F132" s="78"/>
      <c r="G132" s="78"/>
      <c r="H132" s="78"/>
      <c r="I132" s="78"/>
      <c r="J132" s="78"/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  <c r="AB132" s="78"/>
      <c r="AC132" s="78"/>
    </row>
    <row r="133" spans="1:29" ht="13.5" thickBot="1" x14ac:dyDescent="0.25">
      <c r="A133" s="76"/>
      <c r="B133" s="78"/>
      <c r="C133" s="78"/>
      <c r="D133" s="78"/>
      <c r="E133" s="78"/>
      <c r="F133" s="78"/>
      <c r="G133" s="78"/>
      <c r="H133" s="78"/>
      <c r="I133" s="78"/>
      <c r="J133" s="78"/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  <c r="AB133" s="78"/>
      <c r="AC133" s="78"/>
    </row>
    <row r="134" spans="1:29" ht="13.5" thickBot="1" x14ac:dyDescent="0.25">
      <c r="A134" s="76"/>
      <c r="B134" s="78"/>
      <c r="C134" s="78"/>
      <c r="D134" s="78"/>
      <c r="E134" s="78"/>
      <c r="F134" s="78"/>
      <c r="G134" s="78"/>
      <c r="H134" s="78"/>
      <c r="I134" s="78"/>
      <c r="J134" s="78"/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  <c r="AB134" s="78"/>
      <c r="AC134" s="78"/>
    </row>
    <row r="135" spans="1:29" ht="13.5" thickBot="1" x14ac:dyDescent="0.25">
      <c r="A135" s="76"/>
      <c r="B135" s="78"/>
      <c r="C135" s="78"/>
      <c r="D135" s="78"/>
      <c r="E135" s="78"/>
      <c r="F135" s="78"/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  <c r="AB135" s="78"/>
      <c r="AC135" s="78"/>
    </row>
    <row r="136" spans="1:29" ht="13.5" thickBot="1" x14ac:dyDescent="0.25">
      <c r="A136" s="76"/>
      <c r="B136" s="78"/>
      <c r="C136" s="78"/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  <c r="AB136" s="78"/>
      <c r="AC136" s="78"/>
    </row>
    <row r="137" spans="1:29" ht="13.5" thickBot="1" x14ac:dyDescent="0.25">
      <c r="A137" s="76"/>
      <c r="B137" s="78"/>
      <c r="C137" s="78"/>
      <c r="D137" s="78"/>
      <c r="E137" s="78"/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  <c r="AB137" s="78"/>
      <c r="AC137" s="78"/>
    </row>
    <row r="138" spans="1:29" ht="13.5" thickBot="1" x14ac:dyDescent="0.25">
      <c r="A138" s="76"/>
      <c r="B138" s="78"/>
      <c r="C138" s="78"/>
      <c r="D138" s="78"/>
      <c r="E138" s="78"/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  <c r="AB138" s="78"/>
      <c r="AC138" s="78"/>
    </row>
    <row r="139" spans="1:29" ht="13.5" thickBot="1" x14ac:dyDescent="0.25">
      <c r="A139" s="76"/>
      <c r="B139" s="78"/>
      <c r="C139" s="78"/>
      <c r="D139" s="78"/>
      <c r="E139" s="78"/>
      <c r="F139" s="78"/>
      <c r="G139" s="78"/>
      <c r="H139" s="78"/>
      <c r="I139" s="78"/>
      <c r="J139" s="78"/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  <c r="AB139" s="78"/>
      <c r="AC139" s="78"/>
    </row>
    <row r="140" spans="1:29" ht="13.5" thickBot="1" x14ac:dyDescent="0.25">
      <c r="A140" s="76"/>
      <c r="B140" s="78"/>
      <c r="C140" s="78"/>
      <c r="D140" s="78"/>
      <c r="E140" s="78"/>
      <c r="F140" s="78"/>
      <c r="G140" s="78"/>
      <c r="H140" s="78"/>
      <c r="I140" s="78"/>
      <c r="J140" s="78"/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  <c r="AB140" s="78"/>
      <c r="AC140" s="78"/>
    </row>
    <row r="141" spans="1:29" ht="13.5" thickBot="1" x14ac:dyDescent="0.25">
      <c r="A141" s="76"/>
      <c r="B141" s="78"/>
      <c r="C141" s="78"/>
      <c r="D141" s="78"/>
      <c r="E141" s="78"/>
      <c r="F141" s="78"/>
      <c r="G141" s="78"/>
      <c r="H141" s="78"/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  <c r="AB141" s="78"/>
      <c r="AC141" s="78"/>
    </row>
    <row r="142" spans="1:29" ht="13.5" thickBot="1" x14ac:dyDescent="0.25">
      <c r="A142" s="76"/>
      <c r="B142" s="78"/>
      <c r="C142" s="78"/>
      <c r="D142" s="78"/>
      <c r="E142" s="78"/>
      <c r="F142" s="78"/>
      <c r="G142" s="78"/>
      <c r="H142" s="78"/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  <c r="AB142" s="78"/>
      <c r="AC142" s="78"/>
    </row>
    <row r="143" spans="1:29" ht="13.5" thickBot="1" x14ac:dyDescent="0.25">
      <c r="A143" s="76"/>
      <c r="B143" s="78"/>
      <c r="C143" s="78"/>
      <c r="D143" s="78"/>
      <c r="E143" s="78"/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  <c r="AB143" s="78"/>
      <c r="AC143" s="78"/>
    </row>
    <row r="144" spans="1:29" ht="13.5" thickBot="1" x14ac:dyDescent="0.25">
      <c r="A144" s="76"/>
      <c r="B144" s="78"/>
      <c r="C144" s="78"/>
      <c r="D144" s="78"/>
      <c r="E144" s="78"/>
      <c r="F144" s="78"/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  <c r="AB144" s="78"/>
      <c r="AC144" s="78"/>
    </row>
    <row r="145" spans="1:29" ht="13.5" thickBot="1" x14ac:dyDescent="0.25">
      <c r="A145" s="76"/>
      <c r="B145" s="78"/>
      <c r="C145" s="78"/>
      <c r="D145" s="78"/>
      <c r="E145" s="78"/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  <c r="AB145" s="78"/>
      <c r="AC145" s="78"/>
    </row>
    <row r="146" spans="1:29" ht="13.5" thickBot="1" x14ac:dyDescent="0.25">
      <c r="A146" s="76"/>
      <c r="B146" s="78"/>
      <c r="C146" s="78"/>
      <c r="D146" s="78"/>
      <c r="E146" s="78"/>
      <c r="F146" s="78"/>
      <c r="G146" s="78"/>
      <c r="H146" s="78"/>
      <c r="I146" s="78"/>
      <c r="J146" s="78"/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  <c r="AB146" s="78"/>
      <c r="AC146" s="78"/>
    </row>
    <row r="147" spans="1:29" ht="13.5" thickBot="1" x14ac:dyDescent="0.25">
      <c r="A147" s="76"/>
      <c r="B147" s="78"/>
      <c r="C147" s="78"/>
      <c r="D147" s="78"/>
      <c r="E147" s="78"/>
      <c r="F147" s="78"/>
      <c r="G147" s="78"/>
      <c r="H147" s="78"/>
      <c r="I147" s="78"/>
      <c r="J147" s="78"/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  <c r="AB147" s="78"/>
      <c r="AC147" s="78"/>
    </row>
    <row r="148" spans="1:29" ht="13.5" thickBot="1" x14ac:dyDescent="0.25">
      <c r="A148" s="76"/>
      <c r="B148" s="78"/>
      <c r="C148" s="78"/>
      <c r="D148" s="78"/>
      <c r="E148" s="78"/>
      <c r="F148" s="78"/>
      <c r="G148" s="78"/>
      <c r="H148" s="78"/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  <c r="AB148" s="78"/>
      <c r="AC148" s="78"/>
    </row>
    <row r="149" spans="1:29" ht="13.5" thickBot="1" x14ac:dyDescent="0.25">
      <c r="A149" s="76"/>
      <c r="B149" s="78"/>
      <c r="C149" s="78"/>
      <c r="D149" s="78"/>
      <c r="E149" s="78"/>
      <c r="F149" s="78"/>
      <c r="G149" s="78"/>
      <c r="H149" s="78"/>
      <c r="I149" s="78"/>
      <c r="J149" s="78"/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  <c r="AB149" s="78"/>
      <c r="AC149" s="78"/>
    </row>
    <row r="150" spans="1:29" ht="13.5" thickBot="1" x14ac:dyDescent="0.25">
      <c r="A150" s="76"/>
      <c r="B150" s="78"/>
      <c r="C150" s="78"/>
      <c r="D150" s="78"/>
      <c r="E150" s="78"/>
      <c r="F150" s="78"/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  <c r="AB150" s="78"/>
      <c r="AC150" s="78"/>
    </row>
    <row r="151" spans="1:29" ht="13.5" thickBot="1" x14ac:dyDescent="0.25">
      <c r="A151" s="76"/>
      <c r="B151" s="78"/>
      <c r="C151" s="78"/>
      <c r="D151" s="78"/>
      <c r="E151" s="78"/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  <c r="AB151" s="78"/>
      <c r="AC151" s="78"/>
    </row>
    <row r="152" spans="1:29" ht="13.5" thickBot="1" x14ac:dyDescent="0.25">
      <c r="A152" s="76"/>
      <c r="B152" s="78"/>
      <c r="C152" s="78"/>
      <c r="D152" s="78"/>
      <c r="E152" s="78"/>
      <c r="F152" s="78"/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  <c r="AB152" s="78"/>
      <c r="AC152" s="78"/>
    </row>
    <row r="153" spans="1:29" ht="13.5" thickBot="1" x14ac:dyDescent="0.25">
      <c r="A153" s="76"/>
      <c r="B153" s="78"/>
      <c r="C153" s="78"/>
      <c r="D153" s="78"/>
      <c r="E153" s="78"/>
      <c r="F153" s="78"/>
      <c r="G153" s="78"/>
      <c r="H153" s="78"/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  <c r="AB153" s="78"/>
      <c r="AC153" s="78"/>
    </row>
    <row r="154" spans="1:29" ht="13.5" thickBot="1" x14ac:dyDescent="0.25">
      <c r="A154" s="76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  <c r="AB154" s="78"/>
      <c r="AC154" s="78"/>
    </row>
    <row r="155" spans="1:29" ht="13.5" thickBot="1" x14ac:dyDescent="0.25">
      <c r="A155" s="76"/>
      <c r="B155" s="78"/>
      <c r="C155" s="78"/>
      <c r="D155" s="78"/>
      <c r="E155" s="78"/>
      <c r="F155" s="78"/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  <c r="AB155" s="78"/>
      <c r="AC155" s="78"/>
    </row>
    <row r="156" spans="1:29" ht="13.5" thickBot="1" x14ac:dyDescent="0.25">
      <c r="A156" s="76"/>
      <c r="B156" s="78"/>
      <c r="C156" s="78"/>
      <c r="D156" s="78"/>
      <c r="E156" s="78"/>
      <c r="F156" s="78"/>
      <c r="G156" s="78"/>
      <c r="H156" s="78"/>
      <c r="I156" s="78"/>
      <c r="J156" s="78"/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  <c r="AB156" s="78"/>
      <c r="AC156" s="78"/>
    </row>
    <row r="157" spans="1:29" ht="13.5" thickBot="1" x14ac:dyDescent="0.25">
      <c r="A157" s="76"/>
      <c r="B157" s="78"/>
      <c r="C157" s="78"/>
      <c r="D157" s="78"/>
      <c r="E157" s="78"/>
      <c r="F157" s="78"/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  <c r="AB157" s="78"/>
      <c r="AC157" s="78"/>
    </row>
    <row r="158" spans="1:29" ht="13.5" thickBot="1" x14ac:dyDescent="0.25">
      <c r="A158" s="76"/>
      <c r="B158" s="78"/>
      <c r="C158" s="78"/>
      <c r="D158" s="78"/>
      <c r="E158" s="78"/>
      <c r="F158" s="78"/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  <c r="AB158" s="78"/>
      <c r="AC158" s="78"/>
    </row>
    <row r="159" spans="1:29" ht="13.5" thickBot="1" x14ac:dyDescent="0.25">
      <c r="A159" s="76"/>
      <c r="B159" s="78"/>
      <c r="C159" s="78"/>
      <c r="D159" s="78"/>
      <c r="E159" s="78"/>
      <c r="F159" s="78"/>
      <c r="G159" s="78"/>
      <c r="H159" s="78"/>
      <c r="I159" s="78"/>
      <c r="J159" s="78"/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  <c r="AB159" s="78"/>
      <c r="AC159" s="78"/>
    </row>
    <row r="160" spans="1:29" ht="13.5" thickBot="1" x14ac:dyDescent="0.25">
      <c r="A160" s="76"/>
      <c r="B160" s="78"/>
      <c r="C160" s="78"/>
      <c r="D160" s="78"/>
      <c r="E160" s="78"/>
      <c r="F160" s="78"/>
      <c r="G160" s="78"/>
      <c r="H160" s="78"/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  <c r="AB160" s="78"/>
      <c r="AC160" s="78"/>
    </row>
    <row r="161" spans="1:29" ht="13.5" thickBot="1" x14ac:dyDescent="0.25">
      <c r="A161" s="76"/>
      <c r="B161" s="78"/>
      <c r="C161" s="78"/>
      <c r="D161" s="78"/>
      <c r="E161" s="78"/>
      <c r="F161" s="78"/>
      <c r="G161" s="78"/>
      <c r="H161" s="78"/>
      <c r="I161" s="78"/>
      <c r="J161" s="78"/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  <c r="AB161" s="78"/>
      <c r="AC161" s="78"/>
    </row>
    <row r="162" spans="1:29" ht="13.5" thickBot="1" x14ac:dyDescent="0.25">
      <c r="A162" s="76"/>
      <c r="B162" s="78"/>
      <c r="C162" s="78"/>
      <c r="D162" s="78"/>
      <c r="E162" s="78"/>
      <c r="F162" s="78"/>
      <c r="G162" s="78"/>
      <c r="H162" s="78"/>
      <c r="I162" s="78"/>
      <c r="J162" s="78"/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  <c r="AB162" s="78"/>
      <c r="AC162" s="78"/>
    </row>
    <row r="163" spans="1:29" ht="13.5" thickBot="1" x14ac:dyDescent="0.25">
      <c r="A163" s="76"/>
      <c r="B163" s="78"/>
      <c r="C163" s="78"/>
      <c r="D163" s="78"/>
      <c r="E163" s="78"/>
      <c r="F163" s="78"/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  <c r="AB163" s="78"/>
      <c r="AC163" s="78"/>
    </row>
    <row r="164" spans="1:29" ht="13.5" thickBot="1" x14ac:dyDescent="0.25">
      <c r="A164" s="76"/>
      <c r="B164" s="78"/>
      <c r="C164" s="78"/>
      <c r="D164" s="78"/>
      <c r="E164" s="78"/>
      <c r="F164" s="78"/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  <c r="AB164" s="78"/>
      <c r="AC164" s="78"/>
    </row>
    <row r="165" spans="1:29" ht="13.5" thickBot="1" x14ac:dyDescent="0.25">
      <c r="A165" s="76"/>
      <c r="B165" s="78"/>
      <c r="C165" s="78"/>
      <c r="D165" s="78"/>
      <c r="E165" s="78"/>
      <c r="F165" s="78"/>
      <c r="G165" s="78"/>
      <c r="H165" s="78"/>
      <c r="I165" s="78"/>
      <c r="J165" s="78"/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  <c r="AB165" s="78"/>
      <c r="AC165" s="78"/>
    </row>
    <row r="166" spans="1:29" ht="13.5" thickBot="1" x14ac:dyDescent="0.25">
      <c r="A166" s="76"/>
      <c r="B166" s="78"/>
      <c r="C166" s="78"/>
      <c r="D166" s="78"/>
      <c r="E166" s="78"/>
      <c r="F166" s="78"/>
      <c r="G166" s="78"/>
      <c r="H166" s="78"/>
      <c r="I166" s="78"/>
      <c r="J166" s="78"/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  <c r="AB166" s="78"/>
      <c r="AC166" s="78"/>
    </row>
    <row r="167" spans="1:29" ht="13.5" thickBot="1" x14ac:dyDescent="0.25">
      <c r="A167" s="76"/>
      <c r="B167" s="78"/>
      <c r="C167" s="78"/>
      <c r="D167" s="78"/>
      <c r="E167" s="78"/>
      <c r="F167" s="78"/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  <c r="AB167" s="78"/>
      <c r="AC167" s="78"/>
    </row>
    <row r="168" spans="1:29" ht="13.5" thickBot="1" x14ac:dyDescent="0.25">
      <c r="A168" s="76"/>
      <c r="B168" s="78"/>
      <c r="C168" s="78"/>
      <c r="D168" s="78"/>
      <c r="E168" s="78"/>
      <c r="F168" s="78"/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  <c r="AB168" s="78"/>
      <c r="AC168" s="78"/>
    </row>
    <row r="169" spans="1:29" ht="13.5" thickBot="1" x14ac:dyDescent="0.25">
      <c r="A169" s="76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  <c r="AB169" s="78"/>
      <c r="AC169" s="78"/>
    </row>
    <row r="170" spans="1:29" ht="13.5" thickBot="1" x14ac:dyDescent="0.25">
      <c r="A170" s="76"/>
      <c r="B170" s="78"/>
      <c r="C170" s="78"/>
      <c r="D170" s="78"/>
      <c r="E170" s="78"/>
      <c r="F170" s="78"/>
      <c r="G170" s="78"/>
      <c r="H170" s="78"/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  <c r="AB170" s="78"/>
      <c r="AC170" s="78"/>
    </row>
    <row r="171" spans="1:29" ht="13.5" thickBot="1" x14ac:dyDescent="0.25">
      <c r="A171" s="76"/>
      <c r="B171" s="78"/>
      <c r="C171" s="78"/>
      <c r="D171" s="78"/>
      <c r="E171" s="78"/>
      <c r="F171" s="78"/>
      <c r="G171" s="78"/>
      <c r="H171" s="78"/>
      <c r="I171" s="78"/>
      <c r="J171" s="78"/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  <c r="AB171" s="78"/>
      <c r="AC171" s="78"/>
    </row>
    <row r="172" spans="1:29" ht="13.5" thickBot="1" x14ac:dyDescent="0.25">
      <c r="A172" s="76"/>
      <c r="B172" s="78"/>
      <c r="C172" s="78"/>
      <c r="D172" s="78"/>
      <c r="E172" s="78"/>
      <c r="F172" s="78"/>
      <c r="G172" s="78"/>
      <c r="H172" s="78"/>
      <c r="I172" s="78"/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  <c r="AB172" s="78"/>
      <c r="AC172" s="78"/>
    </row>
    <row r="173" spans="1:29" ht="13.5" thickBot="1" x14ac:dyDescent="0.25">
      <c r="A173" s="76"/>
      <c r="B173" s="78"/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  <c r="AB173" s="78"/>
      <c r="AC173" s="78"/>
    </row>
    <row r="174" spans="1:29" ht="13.5" thickBot="1" x14ac:dyDescent="0.25">
      <c r="A174" s="76"/>
      <c r="B174" s="78"/>
      <c r="C174" s="78"/>
      <c r="D174" s="78"/>
      <c r="E174" s="78"/>
      <c r="F174" s="78"/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  <c r="AB174" s="78"/>
      <c r="AC174" s="78"/>
    </row>
    <row r="175" spans="1:29" ht="13.5" thickBot="1" x14ac:dyDescent="0.25">
      <c r="A175" s="76"/>
      <c r="B175" s="78"/>
      <c r="C175" s="78"/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  <c r="AB175" s="78"/>
      <c r="AC175" s="78"/>
    </row>
    <row r="176" spans="1:29" ht="13.5" thickBot="1" x14ac:dyDescent="0.25">
      <c r="A176" s="76"/>
      <c r="B176" s="78"/>
      <c r="C176" s="78"/>
      <c r="D176" s="78"/>
      <c r="E176" s="78"/>
      <c r="F176" s="78"/>
      <c r="G176" s="78"/>
      <c r="H176" s="78"/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  <c r="AB176" s="78"/>
      <c r="AC176" s="78"/>
    </row>
    <row r="177" spans="1:29" ht="13.5" thickBot="1" x14ac:dyDescent="0.25">
      <c r="A177" s="76"/>
      <c r="B177" s="78"/>
      <c r="C177" s="78"/>
      <c r="D177" s="78"/>
      <c r="E177" s="78"/>
      <c r="F177" s="78"/>
      <c r="G177" s="78"/>
      <c r="H177" s="78"/>
      <c r="I177" s="78"/>
      <c r="J177" s="78"/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  <c r="AB177" s="78"/>
      <c r="AC177" s="78"/>
    </row>
    <row r="178" spans="1:29" ht="13.5" thickBot="1" x14ac:dyDescent="0.25">
      <c r="A178" s="76"/>
      <c r="B178" s="78"/>
      <c r="C178" s="78"/>
      <c r="D178" s="78"/>
      <c r="E178" s="78"/>
      <c r="F178" s="78"/>
      <c r="G178" s="78"/>
      <c r="H178" s="78"/>
      <c r="I178" s="78"/>
      <c r="J178" s="78"/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  <c r="AB178" s="78"/>
      <c r="AC178" s="78"/>
    </row>
    <row r="179" spans="1:29" ht="13.5" thickBot="1" x14ac:dyDescent="0.25">
      <c r="A179" s="76"/>
      <c r="B179" s="78"/>
      <c r="C179" s="78"/>
      <c r="D179" s="78"/>
      <c r="E179" s="78"/>
      <c r="F179" s="78"/>
      <c r="G179" s="78"/>
      <c r="H179" s="78"/>
      <c r="I179" s="78"/>
      <c r="J179" s="78"/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  <c r="AB179" s="78"/>
      <c r="AC179" s="78"/>
    </row>
    <row r="180" spans="1:29" ht="13.5" thickBot="1" x14ac:dyDescent="0.25">
      <c r="A180" s="76"/>
      <c r="B180" s="78"/>
      <c r="C180" s="78"/>
      <c r="D180" s="78"/>
      <c r="E180" s="78"/>
      <c r="F180" s="78"/>
      <c r="G180" s="78"/>
      <c r="H180" s="78"/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  <c r="AB180" s="78"/>
      <c r="AC180" s="78"/>
    </row>
    <row r="181" spans="1:29" ht="13.5" thickBot="1" x14ac:dyDescent="0.25">
      <c r="A181" s="76"/>
      <c r="B181" s="78"/>
      <c r="C181" s="78"/>
      <c r="D181" s="78"/>
      <c r="E181" s="78"/>
      <c r="F181" s="78"/>
      <c r="G181" s="78"/>
      <c r="H181" s="78"/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  <c r="AB181" s="78"/>
      <c r="AC181" s="78"/>
    </row>
    <row r="182" spans="1:29" ht="13.5" thickBot="1" x14ac:dyDescent="0.25">
      <c r="A182" s="76"/>
      <c r="B182" s="78"/>
      <c r="C182" s="78"/>
      <c r="D182" s="78"/>
      <c r="E182" s="78"/>
      <c r="F182" s="78"/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  <c r="AB182" s="78"/>
      <c r="AC182" s="78"/>
    </row>
    <row r="183" spans="1:29" ht="13.5" thickBot="1" x14ac:dyDescent="0.25">
      <c r="A183" s="76"/>
      <c r="B183" s="78"/>
      <c r="C183" s="78"/>
      <c r="D183" s="78"/>
      <c r="E183" s="78"/>
      <c r="F183" s="78"/>
      <c r="G183" s="78"/>
      <c r="H183" s="78"/>
      <c r="I183" s="78"/>
      <c r="J183" s="78"/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  <c r="AB183" s="78"/>
      <c r="AC183" s="78"/>
    </row>
    <row r="184" spans="1:29" ht="13.5" thickBot="1" x14ac:dyDescent="0.25">
      <c r="A184" s="76"/>
      <c r="B184" s="78"/>
      <c r="C184" s="78"/>
      <c r="D184" s="78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  <c r="AC184" s="78"/>
    </row>
    <row r="185" spans="1:29" ht="13.5" thickBot="1" x14ac:dyDescent="0.25">
      <c r="A185" s="76"/>
      <c r="B185" s="78"/>
      <c r="C185" s="78"/>
      <c r="D185" s="78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  <c r="AC185" s="78"/>
    </row>
    <row r="186" spans="1:29" ht="13.5" thickBot="1" x14ac:dyDescent="0.25">
      <c r="A186" s="76"/>
      <c r="B186" s="78"/>
      <c r="C186" s="78"/>
      <c r="D186" s="78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  <c r="AC186" s="78"/>
    </row>
    <row r="187" spans="1:29" ht="13.5" thickBot="1" x14ac:dyDescent="0.25">
      <c r="A187" s="76"/>
      <c r="B187" s="78"/>
      <c r="C187" s="78"/>
      <c r="D187" s="78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  <c r="AC187" s="78"/>
    </row>
    <row r="188" spans="1:29" ht="13.5" thickBot="1" x14ac:dyDescent="0.25">
      <c r="A188" s="76"/>
      <c r="B188" s="78"/>
      <c r="C188" s="78"/>
      <c r="D188" s="78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  <c r="AC188" s="78"/>
    </row>
    <row r="189" spans="1:29" ht="13.5" thickBot="1" x14ac:dyDescent="0.25">
      <c r="A189" s="76"/>
      <c r="B189" s="78"/>
      <c r="C189" s="78"/>
      <c r="D189" s="78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  <c r="AC189" s="78"/>
    </row>
    <row r="190" spans="1:29" ht="13.5" thickBot="1" x14ac:dyDescent="0.25">
      <c r="A190" s="76"/>
      <c r="B190" s="78"/>
      <c r="C190" s="78"/>
      <c r="D190" s="78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  <c r="AC190" s="78"/>
    </row>
    <row r="191" spans="1:29" ht="13.5" thickBot="1" x14ac:dyDescent="0.25">
      <c r="A191" s="76"/>
      <c r="B191" s="78"/>
      <c r="C191" s="78"/>
      <c r="D191" s="78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  <c r="AC191" s="78"/>
    </row>
    <row r="192" spans="1:29" ht="13.5" thickBot="1" x14ac:dyDescent="0.25">
      <c r="A192" s="76"/>
      <c r="B192" s="78"/>
      <c r="C192" s="78"/>
      <c r="D192" s="78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  <c r="AC192" s="78"/>
    </row>
    <row r="193" spans="1:29" ht="13.5" thickBot="1" x14ac:dyDescent="0.25">
      <c r="A193" s="76"/>
      <c r="B193" s="78"/>
      <c r="C193" s="78"/>
      <c r="D193" s="78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  <c r="AC193" s="78"/>
    </row>
    <row r="194" spans="1:29" ht="13.5" thickBot="1" x14ac:dyDescent="0.25">
      <c r="A194" s="76"/>
      <c r="B194" s="78"/>
      <c r="C194" s="78"/>
      <c r="D194" s="78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  <c r="AC194" s="78"/>
    </row>
    <row r="195" spans="1:29" ht="13.5" thickBot="1" x14ac:dyDescent="0.25">
      <c r="A195" s="76"/>
      <c r="B195" s="78"/>
      <c r="C195" s="78"/>
      <c r="D195" s="78"/>
      <c r="E195" s="78"/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  <c r="AB195" s="78"/>
      <c r="AC195" s="78"/>
    </row>
    <row r="196" spans="1:29" ht="13.5" thickBot="1" x14ac:dyDescent="0.25">
      <c r="A196" s="76"/>
      <c r="B196" s="78"/>
      <c r="C196" s="78"/>
      <c r="D196" s="78"/>
      <c r="E196" s="78"/>
      <c r="F196" s="78"/>
      <c r="G196" s="78"/>
      <c r="H196" s="78"/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  <c r="AB196" s="78"/>
      <c r="AC196" s="78"/>
    </row>
    <row r="197" spans="1:29" ht="13.5" thickBot="1" x14ac:dyDescent="0.25">
      <c r="A197" s="76"/>
      <c r="B197" s="78"/>
      <c r="C197" s="78"/>
      <c r="D197" s="78"/>
      <c r="E197" s="78"/>
      <c r="F197" s="78"/>
      <c r="G197" s="78"/>
      <c r="H197" s="78"/>
      <c r="I197" s="78"/>
      <c r="J197" s="78"/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  <c r="AB197" s="78"/>
      <c r="AC197" s="78"/>
    </row>
    <row r="198" spans="1:29" ht="13.5" thickBot="1" x14ac:dyDescent="0.25">
      <c r="A198" s="76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  <c r="AB198" s="78"/>
      <c r="AC198" s="78"/>
    </row>
    <row r="199" spans="1:29" ht="13.5" thickBot="1" x14ac:dyDescent="0.25">
      <c r="A199" s="76"/>
      <c r="B199" s="78"/>
      <c r="C199" s="78"/>
      <c r="D199" s="78"/>
      <c r="E199" s="78"/>
      <c r="F199" s="78"/>
      <c r="G199" s="78"/>
      <c r="H199" s="78"/>
      <c r="I199" s="78"/>
      <c r="J199" s="78"/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  <c r="AB199" s="78"/>
      <c r="AC199" s="78"/>
    </row>
    <row r="200" spans="1:29" ht="13.5" thickBot="1" x14ac:dyDescent="0.25">
      <c r="A200" s="76"/>
      <c r="B200" s="78"/>
      <c r="C200" s="78"/>
      <c r="D200" s="78"/>
      <c r="E200" s="78"/>
      <c r="F200" s="78"/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  <c r="AB200" s="78"/>
      <c r="AC200" s="78"/>
    </row>
    <row r="201" spans="1:29" ht="13.5" thickBot="1" x14ac:dyDescent="0.25">
      <c r="A201" s="76"/>
      <c r="B201" s="78"/>
      <c r="C201" s="78"/>
      <c r="D201" s="78"/>
      <c r="E201" s="78"/>
      <c r="F201" s="78"/>
      <c r="G201" s="78"/>
      <c r="H201" s="78"/>
      <c r="I201" s="78"/>
      <c r="J201" s="78"/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  <c r="AB201" s="78"/>
      <c r="AC201" s="78"/>
    </row>
    <row r="202" spans="1:29" ht="13.5" thickBot="1" x14ac:dyDescent="0.25">
      <c r="A202" s="76"/>
      <c r="B202" s="78"/>
      <c r="C202" s="78"/>
      <c r="D202" s="78"/>
      <c r="E202" s="78"/>
      <c r="F202" s="78"/>
      <c r="G202" s="78"/>
      <c r="H202" s="78"/>
      <c r="I202" s="78"/>
      <c r="J202" s="78"/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  <c r="AB202" s="78"/>
      <c r="AC202" s="78"/>
    </row>
    <row r="203" spans="1:29" ht="13.5" thickBot="1" x14ac:dyDescent="0.25">
      <c r="A203" s="76"/>
      <c r="B203" s="78"/>
      <c r="C203" s="78"/>
      <c r="D203" s="78"/>
      <c r="E203" s="78"/>
      <c r="F203" s="78"/>
      <c r="G203" s="78"/>
      <c r="H203" s="78"/>
      <c r="I203" s="78"/>
      <c r="J203" s="78"/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  <c r="AB203" s="78"/>
      <c r="AC203" s="78"/>
    </row>
    <row r="204" spans="1:29" ht="13.5" thickBot="1" x14ac:dyDescent="0.25">
      <c r="A204" s="76"/>
      <c r="B204" s="78"/>
      <c r="C204" s="78"/>
      <c r="D204" s="78"/>
      <c r="E204" s="78"/>
      <c r="F204" s="78"/>
      <c r="G204" s="78"/>
      <c r="H204" s="78"/>
      <c r="I204" s="78"/>
      <c r="J204" s="78"/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  <c r="AB204" s="78"/>
      <c r="AC204" s="78"/>
    </row>
    <row r="205" spans="1:29" ht="13.5" thickBot="1" x14ac:dyDescent="0.25">
      <c r="A205" s="76"/>
      <c r="B205" s="78"/>
      <c r="C205" s="78"/>
      <c r="D205" s="78"/>
      <c r="E205" s="78"/>
      <c r="F205" s="78"/>
      <c r="G205" s="78"/>
      <c r="H205" s="78"/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  <c r="AB205" s="78"/>
      <c r="AC205" s="78"/>
    </row>
    <row r="206" spans="1:29" ht="13.5" thickBot="1" x14ac:dyDescent="0.25">
      <c r="A206" s="76"/>
      <c r="B206" s="78"/>
      <c r="C206" s="78"/>
      <c r="D206" s="78"/>
      <c r="E206" s="78"/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  <c r="AB206" s="78"/>
      <c r="AC206" s="78"/>
    </row>
    <row r="207" spans="1:29" ht="13.5" thickBot="1" x14ac:dyDescent="0.25">
      <c r="A207" s="76"/>
      <c r="B207" s="78"/>
      <c r="C207" s="78"/>
      <c r="D207" s="78"/>
      <c r="E207" s="78"/>
      <c r="F207" s="78"/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  <c r="AB207" s="78"/>
      <c r="AC207" s="78"/>
    </row>
    <row r="208" spans="1:29" ht="13.5" thickBot="1" x14ac:dyDescent="0.25">
      <c r="A208" s="76"/>
      <c r="B208" s="78"/>
      <c r="C208" s="78"/>
      <c r="D208" s="78"/>
      <c r="E208" s="78"/>
      <c r="F208" s="78"/>
      <c r="G208" s="78"/>
      <c r="H208" s="78"/>
      <c r="I208" s="78"/>
      <c r="J208" s="78"/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  <c r="AB208" s="78"/>
      <c r="AC208" s="78"/>
    </row>
    <row r="209" spans="1:29" ht="13.5" thickBot="1" x14ac:dyDescent="0.25">
      <c r="A209" s="76"/>
      <c r="B209" s="78"/>
      <c r="C209" s="78"/>
      <c r="D209" s="78"/>
      <c r="E209" s="78"/>
      <c r="F209" s="78"/>
      <c r="G209" s="78"/>
      <c r="H209" s="78"/>
      <c r="I209" s="78"/>
      <c r="J209" s="78"/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  <c r="AB209" s="78"/>
      <c r="AC209" s="78"/>
    </row>
    <row r="210" spans="1:29" ht="13.5" thickBot="1" x14ac:dyDescent="0.25">
      <c r="A210" s="76"/>
      <c r="B210" s="78"/>
      <c r="C210" s="78"/>
      <c r="D210" s="78"/>
      <c r="E210" s="78"/>
      <c r="F210" s="78"/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  <c r="AB210" s="78"/>
      <c r="AC210" s="78"/>
    </row>
    <row r="211" spans="1:29" ht="13.5" thickBot="1" x14ac:dyDescent="0.25">
      <c r="A211" s="76"/>
      <c r="B211" s="78"/>
      <c r="C211" s="78"/>
      <c r="D211" s="78"/>
      <c r="E211" s="78"/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  <c r="AB211" s="78"/>
      <c r="AC211" s="78"/>
    </row>
    <row r="212" spans="1:29" ht="13.5" thickBot="1" x14ac:dyDescent="0.25">
      <c r="A212" s="76"/>
      <c r="B212" s="78"/>
      <c r="C212" s="78"/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  <c r="AB212" s="78"/>
      <c r="AC212" s="78"/>
    </row>
    <row r="213" spans="1:29" ht="13.5" thickBot="1" x14ac:dyDescent="0.25">
      <c r="A213" s="76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  <c r="AB213" s="78"/>
      <c r="AC213" s="78"/>
    </row>
    <row r="214" spans="1:29" ht="13.5" thickBot="1" x14ac:dyDescent="0.25">
      <c r="A214" s="76"/>
      <c r="B214" s="78"/>
      <c r="C214" s="78"/>
      <c r="D214" s="78"/>
      <c r="E214" s="78"/>
      <c r="F214" s="78"/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  <c r="AB214" s="78"/>
      <c r="AC214" s="78"/>
    </row>
    <row r="215" spans="1:29" ht="13.5" thickBot="1" x14ac:dyDescent="0.25">
      <c r="A215" s="76"/>
      <c r="B215" s="78"/>
      <c r="C215" s="78"/>
      <c r="D215" s="78"/>
      <c r="E215" s="78"/>
      <c r="F215" s="78"/>
      <c r="G215" s="78"/>
      <c r="H215" s="78"/>
      <c r="I215" s="78"/>
      <c r="J215" s="78"/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  <c r="AB215" s="78"/>
      <c r="AC215" s="78"/>
    </row>
    <row r="216" spans="1:29" ht="13.5" thickBot="1" x14ac:dyDescent="0.25">
      <c r="A216" s="76"/>
      <c r="B216" s="78"/>
      <c r="C216" s="78"/>
      <c r="D216" s="78"/>
      <c r="E216" s="78"/>
      <c r="F216" s="78"/>
      <c r="G216" s="78"/>
      <c r="H216" s="78"/>
      <c r="I216" s="78"/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  <c r="AB216" s="78"/>
      <c r="AC216" s="78"/>
    </row>
    <row r="217" spans="1:29" ht="13.5" thickBot="1" x14ac:dyDescent="0.25">
      <c r="A217" s="76"/>
      <c r="B217" s="78"/>
      <c r="C217" s="78"/>
      <c r="D217" s="78"/>
      <c r="E217" s="78"/>
      <c r="F217" s="78"/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  <c r="AB217" s="78"/>
      <c r="AC217" s="78"/>
    </row>
    <row r="218" spans="1:29" ht="13.5" thickBot="1" x14ac:dyDescent="0.25">
      <c r="A218" s="76"/>
      <c r="B218" s="78"/>
      <c r="C218" s="78"/>
      <c r="D218" s="78"/>
      <c r="E218" s="78"/>
      <c r="F218" s="78"/>
      <c r="G218" s="78"/>
      <c r="H218" s="78"/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  <c r="AB218" s="78"/>
      <c r="AC218" s="78"/>
    </row>
    <row r="219" spans="1:29" ht="13.5" thickBot="1" x14ac:dyDescent="0.25">
      <c r="A219" s="76"/>
      <c r="B219" s="78"/>
      <c r="C219" s="78"/>
      <c r="D219" s="78"/>
      <c r="E219" s="78"/>
      <c r="F219" s="78"/>
      <c r="G219" s="78"/>
      <c r="H219" s="78"/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  <c r="AB219" s="78"/>
      <c r="AC219" s="78"/>
    </row>
    <row r="220" spans="1:29" ht="13.5" thickBot="1" x14ac:dyDescent="0.25">
      <c r="A220" s="76"/>
      <c r="B220" s="78"/>
      <c r="C220" s="78"/>
      <c r="D220" s="78"/>
      <c r="E220" s="78"/>
      <c r="F220" s="78"/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  <c r="AB220" s="78"/>
      <c r="AC220" s="78"/>
    </row>
    <row r="221" spans="1:29" ht="13.5" thickBot="1" x14ac:dyDescent="0.25">
      <c r="A221" s="76"/>
      <c r="B221" s="78"/>
      <c r="C221" s="78"/>
      <c r="D221" s="78"/>
      <c r="E221" s="78"/>
      <c r="F221" s="78"/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  <c r="AB221" s="78"/>
      <c r="AC221" s="78"/>
    </row>
    <row r="222" spans="1:29" ht="13.5" thickBot="1" x14ac:dyDescent="0.25">
      <c r="A222" s="76"/>
      <c r="B222" s="78"/>
      <c r="C222" s="78"/>
      <c r="D222" s="78"/>
      <c r="E222" s="78"/>
      <c r="F222" s="78"/>
      <c r="G222" s="78"/>
      <c r="H222" s="78"/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  <c r="AB222" s="78"/>
      <c r="AC222" s="78"/>
    </row>
    <row r="223" spans="1:29" ht="13.5" thickBot="1" x14ac:dyDescent="0.25">
      <c r="A223" s="76"/>
      <c r="B223" s="78"/>
      <c r="C223" s="78"/>
      <c r="D223" s="78"/>
      <c r="E223" s="78"/>
      <c r="F223" s="78"/>
      <c r="G223" s="78"/>
      <c r="H223" s="78"/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  <c r="AB223" s="78"/>
      <c r="AC223" s="78"/>
    </row>
    <row r="224" spans="1:29" ht="13.5" thickBot="1" x14ac:dyDescent="0.25">
      <c r="A224" s="76"/>
      <c r="B224" s="78"/>
      <c r="C224" s="78"/>
      <c r="D224" s="78"/>
      <c r="E224" s="78"/>
      <c r="F224" s="78"/>
      <c r="G224" s="78"/>
      <c r="H224" s="78"/>
      <c r="I224" s="78"/>
      <c r="J224" s="78"/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  <c r="AB224" s="78"/>
      <c r="AC224" s="78"/>
    </row>
    <row r="225" spans="1:29" ht="13.5" thickBot="1" x14ac:dyDescent="0.25">
      <c r="A225" s="76"/>
      <c r="B225" s="78"/>
      <c r="C225" s="78"/>
      <c r="D225" s="78"/>
      <c r="E225" s="78"/>
      <c r="F225" s="78"/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  <c r="AB225" s="78"/>
      <c r="AC225" s="78"/>
    </row>
    <row r="226" spans="1:29" ht="13.5" thickBot="1" x14ac:dyDescent="0.25">
      <c r="A226" s="76"/>
      <c r="B226" s="78"/>
      <c r="C226" s="78"/>
      <c r="D226" s="78"/>
      <c r="E226" s="78"/>
      <c r="F226" s="78"/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  <c r="AB226" s="78"/>
      <c r="AC226" s="78"/>
    </row>
    <row r="227" spans="1:29" ht="13.5" thickBot="1" x14ac:dyDescent="0.25">
      <c r="A227" s="76"/>
      <c r="B227" s="78"/>
      <c r="C227" s="78"/>
      <c r="D227" s="78"/>
      <c r="E227" s="78"/>
      <c r="F227" s="78"/>
      <c r="G227" s="78"/>
      <c r="H227" s="78"/>
      <c r="I227" s="78"/>
      <c r="J227" s="78"/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  <c r="AB227" s="78"/>
      <c r="AC227" s="78"/>
    </row>
    <row r="228" spans="1:29" ht="13.5" thickBot="1" x14ac:dyDescent="0.25">
      <c r="A228" s="76"/>
      <c r="B228" s="78"/>
      <c r="C228" s="78"/>
      <c r="D228" s="78"/>
      <c r="E228" s="78"/>
      <c r="F228" s="78"/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  <c r="AB228" s="78"/>
      <c r="AC228" s="78"/>
    </row>
    <row r="229" spans="1:29" ht="13.5" thickBot="1" x14ac:dyDescent="0.25">
      <c r="A229" s="76"/>
      <c r="B229" s="78"/>
      <c r="C229" s="78"/>
      <c r="D229" s="78"/>
      <c r="E229" s="78"/>
      <c r="F229" s="78"/>
      <c r="G229" s="78"/>
      <c r="H229" s="78"/>
      <c r="I229" s="78"/>
      <c r="J229" s="78"/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  <c r="AB229" s="78"/>
      <c r="AC229" s="78"/>
    </row>
    <row r="230" spans="1:29" ht="13.5" thickBot="1" x14ac:dyDescent="0.25">
      <c r="A230" s="76"/>
      <c r="B230" s="78"/>
      <c r="C230" s="78"/>
      <c r="D230" s="78"/>
      <c r="E230" s="78"/>
      <c r="F230" s="78"/>
      <c r="G230" s="78"/>
      <c r="H230" s="78"/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  <c r="AB230" s="78"/>
      <c r="AC230" s="78"/>
    </row>
    <row r="231" spans="1:29" ht="13.5" thickBot="1" x14ac:dyDescent="0.25">
      <c r="A231" s="76"/>
      <c r="B231" s="78"/>
      <c r="C231" s="78"/>
      <c r="D231" s="78"/>
      <c r="E231" s="78"/>
      <c r="F231" s="78"/>
      <c r="G231" s="78"/>
      <c r="H231" s="78"/>
      <c r="I231" s="78"/>
      <c r="J231" s="78"/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  <c r="AB231" s="78"/>
      <c r="AC231" s="78"/>
    </row>
    <row r="232" spans="1:29" ht="13.5" thickBot="1" x14ac:dyDescent="0.25">
      <c r="A232" s="76"/>
      <c r="B232" s="78"/>
      <c r="C232" s="78"/>
      <c r="D232" s="78"/>
      <c r="E232" s="78"/>
      <c r="F232" s="78"/>
      <c r="G232" s="78"/>
      <c r="H232" s="78"/>
      <c r="I232" s="78"/>
      <c r="J232" s="78"/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  <c r="AB232" s="78"/>
      <c r="AC232" s="78"/>
    </row>
    <row r="233" spans="1:29" ht="13.5" thickBot="1" x14ac:dyDescent="0.25">
      <c r="A233" s="76"/>
      <c r="B233" s="78"/>
      <c r="C233" s="78"/>
      <c r="D233" s="78"/>
      <c r="E233" s="78"/>
      <c r="F233" s="78"/>
      <c r="G233" s="78"/>
      <c r="H233" s="78"/>
      <c r="I233" s="78"/>
      <c r="J233" s="78"/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  <c r="AB233" s="78"/>
      <c r="AC233" s="78"/>
    </row>
    <row r="234" spans="1:29" ht="13.5" thickBot="1" x14ac:dyDescent="0.25">
      <c r="A234" s="76"/>
      <c r="B234" s="78"/>
      <c r="C234" s="78"/>
      <c r="D234" s="78"/>
      <c r="E234" s="78"/>
      <c r="F234" s="78"/>
      <c r="G234" s="78"/>
      <c r="H234" s="78"/>
      <c r="I234" s="78"/>
      <c r="J234" s="78"/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  <c r="AB234" s="78"/>
      <c r="AC234" s="78"/>
    </row>
    <row r="235" spans="1:29" ht="13.5" thickBot="1" x14ac:dyDescent="0.25">
      <c r="A235" s="76"/>
      <c r="B235" s="78"/>
      <c r="C235" s="78"/>
      <c r="D235" s="78"/>
      <c r="E235" s="78"/>
      <c r="F235" s="78"/>
      <c r="G235" s="78"/>
      <c r="H235" s="78"/>
      <c r="I235" s="78"/>
      <c r="J235" s="78"/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  <c r="AB235" s="78"/>
      <c r="AC235" s="78"/>
    </row>
    <row r="236" spans="1:29" ht="13.5" thickBot="1" x14ac:dyDescent="0.25">
      <c r="A236" s="76"/>
      <c r="B236" s="78"/>
      <c r="C236" s="78"/>
      <c r="D236" s="78"/>
      <c r="E236" s="78"/>
      <c r="F236" s="78"/>
      <c r="G236" s="78"/>
      <c r="H236" s="78"/>
      <c r="I236" s="78"/>
      <c r="J236" s="78"/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  <c r="AB236" s="78"/>
      <c r="AC236" s="78"/>
    </row>
    <row r="237" spans="1:29" ht="13.5" thickBot="1" x14ac:dyDescent="0.25">
      <c r="A237" s="76"/>
      <c r="B237" s="78"/>
      <c r="C237" s="78"/>
      <c r="D237" s="78"/>
      <c r="E237" s="78"/>
      <c r="F237" s="78"/>
      <c r="G237" s="78"/>
      <c r="H237" s="78"/>
      <c r="I237" s="78"/>
      <c r="J237" s="78"/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  <c r="AB237" s="78"/>
      <c r="AC237" s="78"/>
    </row>
    <row r="238" spans="1:29" ht="13.5" thickBot="1" x14ac:dyDescent="0.25">
      <c r="A238" s="76"/>
      <c r="B238" s="78"/>
      <c r="C238" s="78"/>
      <c r="D238" s="78"/>
      <c r="E238" s="78"/>
      <c r="F238" s="78"/>
      <c r="G238" s="78"/>
      <c r="H238" s="78"/>
      <c r="I238" s="78"/>
      <c r="J238" s="78"/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  <c r="AB238" s="78"/>
      <c r="AC238" s="78"/>
    </row>
    <row r="239" spans="1:29" ht="13.5" thickBot="1" x14ac:dyDescent="0.25">
      <c r="A239" s="76"/>
      <c r="B239" s="78"/>
      <c r="C239" s="78"/>
      <c r="D239" s="78"/>
      <c r="E239" s="78"/>
      <c r="F239" s="78"/>
      <c r="G239" s="78"/>
      <c r="H239" s="78"/>
      <c r="I239" s="78"/>
      <c r="J239" s="78"/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  <c r="AB239" s="78"/>
      <c r="AC239" s="78"/>
    </row>
    <row r="240" spans="1:29" ht="13.5" thickBot="1" x14ac:dyDescent="0.25">
      <c r="A240" s="76"/>
      <c r="B240" s="78"/>
      <c r="C240" s="78"/>
      <c r="D240" s="78"/>
      <c r="E240" s="78"/>
      <c r="F240" s="78"/>
      <c r="G240" s="78"/>
      <c r="H240" s="78"/>
      <c r="I240" s="78"/>
      <c r="J240" s="78"/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  <c r="AB240" s="78"/>
      <c r="AC240" s="78"/>
    </row>
    <row r="241" spans="1:29" ht="13.5" thickBot="1" x14ac:dyDescent="0.25">
      <c r="A241" s="76"/>
      <c r="B241" s="78"/>
      <c r="C241" s="78"/>
      <c r="D241" s="78"/>
      <c r="E241" s="78"/>
      <c r="F241" s="78"/>
      <c r="G241" s="78"/>
      <c r="H241" s="78"/>
      <c r="I241" s="78"/>
      <c r="J241" s="78"/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  <c r="AB241" s="78"/>
      <c r="AC241" s="78"/>
    </row>
    <row r="242" spans="1:29" ht="13.5" thickBot="1" x14ac:dyDescent="0.25">
      <c r="A242" s="76"/>
      <c r="B242" s="78"/>
      <c r="C242" s="78"/>
      <c r="D242" s="78"/>
      <c r="E242" s="78"/>
      <c r="F242" s="78"/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  <c r="AB242" s="78"/>
      <c r="AC242" s="78"/>
    </row>
    <row r="243" spans="1:29" ht="13.5" thickBot="1" x14ac:dyDescent="0.25">
      <c r="A243" s="76"/>
      <c r="B243" s="78"/>
      <c r="C243" s="78"/>
      <c r="D243" s="78"/>
      <c r="E243" s="78"/>
      <c r="F243" s="78"/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  <c r="AB243" s="78"/>
      <c r="AC243" s="78"/>
    </row>
    <row r="244" spans="1:29" ht="13.5" thickBot="1" x14ac:dyDescent="0.25">
      <c r="A244" s="76"/>
      <c r="B244" s="78"/>
      <c r="C244" s="78"/>
      <c r="D244" s="78"/>
      <c r="E244" s="78"/>
      <c r="F244" s="78"/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  <c r="AB244" s="78"/>
      <c r="AC244" s="78"/>
    </row>
    <row r="245" spans="1:29" ht="13.5" thickBot="1" x14ac:dyDescent="0.25">
      <c r="A245" s="76"/>
      <c r="B245" s="78"/>
      <c r="C245" s="78"/>
      <c r="D245" s="78"/>
      <c r="E245" s="78"/>
      <c r="F245" s="78"/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  <c r="AB245" s="78"/>
      <c r="AC245" s="78"/>
    </row>
    <row r="246" spans="1:29" ht="13.5" thickBot="1" x14ac:dyDescent="0.25">
      <c r="A246" s="76"/>
      <c r="B246" s="78"/>
      <c r="C246" s="78"/>
      <c r="D246" s="78"/>
      <c r="E246" s="78"/>
      <c r="F246" s="78"/>
      <c r="G246" s="78"/>
      <c r="H246" s="78"/>
      <c r="I246" s="78"/>
      <c r="J246" s="78"/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  <c r="AB246" s="78"/>
      <c r="AC246" s="78"/>
    </row>
    <row r="247" spans="1:29" ht="13.5" thickBot="1" x14ac:dyDescent="0.25">
      <c r="A247" s="76"/>
      <c r="B247" s="78"/>
      <c r="C247" s="78"/>
      <c r="D247" s="78"/>
      <c r="E247" s="78"/>
      <c r="F247" s="78"/>
      <c r="G247" s="78"/>
      <c r="H247" s="78"/>
      <c r="I247" s="78"/>
      <c r="J247" s="78"/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  <c r="AB247" s="78"/>
      <c r="AC247" s="78"/>
    </row>
    <row r="248" spans="1:29" ht="13.5" thickBot="1" x14ac:dyDescent="0.25">
      <c r="A248" s="76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  <c r="AB248" s="78"/>
      <c r="AC248" s="78"/>
    </row>
    <row r="249" spans="1:29" ht="13.5" thickBot="1" x14ac:dyDescent="0.25">
      <c r="A249" s="76"/>
      <c r="B249" s="78"/>
      <c r="C249" s="78"/>
      <c r="D249" s="78"/>
      <c r="E249" s="78"/>
      <c r="F249" s="78"/>
      <c r="G249" s="78"/>
      <c r="H249" s="78"/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  <c r="AB249" s="78"/>
      <c r="AC249" s="78"/>
    </row>
    <row r="250" spans="1:29" ht="13.5" thickBot="1" x14ac:dyDescent="0.25">
      <c r="A250" s="76"/>
      <c r="B250" s="78"/>
      <c r="C250" s="78"/>
      <c r="D250" s="78"/>
      <c r="E250" s="78"/>
      <c r="F250" s="78"/>
      <c r="G250" s="78"/>
      <c r="H250" s="78"/>
      <c r="I250" s="78"/>
      <c r="J250" s="78"/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  <c r="AB250" s="78"/>
      <c r="AC250" s="78"/>
    </row>
    <row r="251" spans="1:29" ht="13.5" thickBot="1" x14ac:dyDescent="0.25">
      <c r="A251" s="76"/>
      <c r="B251" s="78"/>
      <c r="C251" s="78"/>
      <c r="D251" s="78"/>
      <c r="E251" s="78"/>
      <c r="F251" s="78"/>
      <c r="G251" s="78"/>
      <c r="H251" s="78"/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  <c r="AB251" s="78"/>
      <c r="AC251" s="78"/>
    </row>
    <row r="252" spans="1:29" ht="13.5" thickBot="1" x14ac:dyDescent="0.25">
      <c r="A252" s="76"/>
      <c r="B252" s="78"/>
      <c r="C252" s="78"/>
      <c r="D252" s="78"/>
      <c r="E252" s="78"/>
      <c r="F252" s="78"/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  <c r="AB252" s="78"/>
      <c r="AC252" s="78"/>
    </row>
    <row r="253" spans="1:29" ht="13.5" thickBot="1" x14ac:dyDescent="0.25">
      <c r="A253" s="76"/>
      <c r="B253" s="78"/>
      <c r="C253" s="78"/>
      <c r="D253" s="78"/>
      <c r="E253" s="78"/>
      <c r="F253" s="78"/>
      <c r="G253" s="78"/>
      <c r="H253" s="78"/>
      <c r="I253" s="78"/>
      <c r="J253" s="78"/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  <c r="AB253" s="78"/>
      <c r="AC253" s="78"/>
    </row>
    <row r="254" spans="1:29" ht="13.5" thickBot="1" x14ac:dyDescent="0.25">
      <c r="A254" s="76"/>
      <c r="B254" s="78"/>
      <c r="C254" s="78"/>
      <c r="D254" s="78"/>
      <c r="E254" s="78"/>
      <c r="F254" s="78"/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  <c r="AB254" s="78"/>
      <c r="AC254" s="78"/>
    </row>
    <row r="255" spans="1:29" ht="13.5" thickBot="1" x14ac:dyDescent="0.25">
      <c r="A255" s="76"/>
      <c r="B255" s="78"/>
      <c r="C255" s="78"/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  <c r="AB255" s="78"/>
      <c r="AC255" s="78"/>
    </row>
    <row r="256" spans="1:29" ht="13.5" thickBot="1" x14ac:dyDescent="0.25">
      <c r="A256" s="76"/>
      <c r="B256" s="78"/>
      <c r="C256" s="78"/>
      <c r="D256" s="78"/>
      <c r="E256" s="78"/>
      <c r="F256" s="78"/>
      <c r="G256" s="78"/>
      <c r="H256" s="78"/>
      <c r="I256" s="78"/>
      <c r="J256" s="78"/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  <c r="AB256" s="78"/>
      <c r="AC256" s="78"/>
    </row>
    <row r="257" spans="1:29" ht="13.5" thickBot="1" x14ac:dyDescent="0.25">
      <c r="A257" s="76"/>
      <c r="B257" s="78"/>
      <c r="C257" s="78"/>
      <c r="D257" s="78"/>
      <c r="E257" s="78"/>
      <c r="F257" s="78"/>
      <c r="G257" s="78"/>
      <c r="H257" s="78"/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  <c r="AB257" s="78"/>
      <c r="AC257" s="78"/>
    </row>
    <row r="258" spans="1:29" ht="13.5" thickBot="1" x14ac:dyDescent="0.25">
      <c r="A258" s="76"/>
      <c r="B258" s="78"/>
      <c r="C258" s="78"/>
      <c r="D258" s="78"/>
      <c r="E258" s="78"/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  <c r="AB258" s="78"/>
      <c r="AC258" s="78"/>
    </row>
    <row r="259" spans="1:29" ht="13.5" thickBot="1" x14ac:dyDescent="0.25">
      <c r="A259" s="76"/>
      <c r="B259" s="78"/>
      <c r="C259" s="78"/>
      <c r="D259" s="78"/>
      <c r="E259" s="78"/>
      <c r="F259" s="78"/>
      <c r="G259" s="78"/>
      <c r="H259" s="78"/>
      <c r="I259" s="78"/>
      <c r="J259" s="78"/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  <c r="AB259" s="78"/>
      <c r="AC259" s="78"/>
    </row>
    <row r="260" spans="1:29" ht="13.5" thickBot="1" x14ac:dyDescent="0.25">
      <c r="A260" s="76"/>
      <c r="B260" s="78"/>
      <c r="C260" s="78"/>
      <c r="D260" s="78"/>
      <c r="E260" s="78"/>
      <c r="F260" s="78"/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  <c r="AB260" s="78"/>
      <c r="AC260" s="78"/>
    </row>
    <row r="261" spans="1:29" ht="13.5" thickBot="1" x14ac:dyDescent="0.25">
      <c r="A261" s="76"/>
      <c r="B261" s="78"/>
      <c r="C261" s="78"/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  <c r="AB261" s="78"/>
      <c r="AC261" s="78"/>
    </row>
    <row r="262" spans="1:29" ht="13.5" thickBot="1" x14ac:dyDescent="0.25">
      <c r="A262" s="76"/>
      <c r="B262" s="78"/>
      <c r="C262" s="78"/>
      <c r="D262" s="78"/>
      <c r="E262" s="78"/>
      <c r="F262" s="78"/>
      <c r="G262" s="78"/>
      <c r="H262" s="78"/>
      <c r="I262" s="78"/>
      <c r="J262" s="78"/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  <c r="AB262" s="78"/>
      <c r="AC262" s="78"/>
    </row>
    <row r="263" spans="1:29" ht="13.5" thickBot="1" x14ac:dyDescent="0.25">
      <c r="A263" s="76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  <c r="AB263" s="78"/>
      <c r="AC263" s="78"/>
    </row>
    <row r="264" spans="1:29" ht="13.5" thickBot="1" x14ac:dyDescent="0.25">
      <c r="A264" s="76"/>
      <c r="B264" s="78"/>
      <c r="C264" s="78"/>
      <c r="D264" s="78"/>
      <c r="E264" s="78"/>
      <c r="F264" s="78"/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  <c r="AB264" s="78"/>
      <c r="AC264" s="78"/>
    </row>
    <row r="265" spans="1:29" ht="13.5" thickBot="1" x14ac:dyDescent="0.25">
      <c r="A265" s="76"/>
      <c r="B265" s="78"/>
      <c r="C265" s="78"/>
      <c r="D265" s="78"/>
      <c r="E265" s="78"/>
      <c r="F265" s="78"/>
      <c r="G265" s="78"/>
      <c r="H265" s="78"/>
      <c r="I265" s="78"/>
      <c r="J265" s="78"/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  <c r="AB265" s="78"/>
      <c r="AC265" s="78"/>
    </row>
    <row r="266" spans="1:29" ht="13.5" thickBot="1" x14ac:dyDescent="0.25">
      <c r="A266" s="76"/>
      <c r="B266" s="78"/>
      <c r="C266" s="78"/>
      <c r="D266" s="78"/>
      <c r="E266" s="78"/>
      <c r="F266" s="78"/>
      <c r="G266" s="78"/>
      <c r="H266" s="78"/>
      <c r="I266" s="78"/>
      <c r="J266" s="78"/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  <c r="AB266" s="78"/>
      <c r="AC266" s="78"/>
    </row>
    <row r="267" spans="1:29" ht="13.5" thickBot="1" x14ac:dyDescent="0.25">
      <c r="A267" s="76"/>
      <c r="B267" s="78"/>
      <c r="C267" s="78"/>
      <c r="D267" s="78"/>
      <c r="E267" s="78"/>
      <c r="F267" s="78"/>
      <c r="G267" s="78"/>
      <c r="H267" s="78"/>
      <c r="I267" s="78"/>
      <c r="J267" s="78"/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  <c r="AB267" s="78"/>
      <c r="AC267" s="78"/>
    </row>
    <row r="268" spans="1:29" ht="13.5" thickBot="1" x14ac:dyDescent="0.25">
      <c r="A268" s="76"/>
      <c r="B268" s="78"/>
      <c r="C268" s="78"/>
      <c r="D268" s="78"/>
      <c r="E268" s="78"/>
      <c r="F268" s="78"/>
      <c r="G268" s="78"/>
      <c r="H268" s="78"/>
      <c r="I268" s="78"/>
      <c r="J268" s="78"/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  <c r="AB268" s="78"/>
      <c r="AC268" s="78"/>
    </row>
    <row r="269" spans="1:29" ht="13.5" thickBot="1" x14ac:dyDescent="0.25">
      <c r="A269" s="76"/>
      <c r="B269" s="78"/>
      <c r="C269" s="78"/>
      <c r="D269" s="78"/>
      <c r="E269" s="78"/>
      <c r="F269" s="78"/>
      <c r="G269" s="78"/>
      <c r="H269" s="78"/>
      <c r="I269" s="78"/>
      <c r="J269" s="78"/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  <c r="AB269" s="78"/>
      <c r="AC269" s="78"/>
    </row>
    <row r="270" spans="1:29" ht="13.5" thickBot="1" x14ac:dyDescent="0.25">
      <c r="A270" s="76"/>
      <c r="B270" s="78"/>
      <c r="C270" s="78"/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  <c r="AB270" s="78"/>
      <c r="AC270" s="78"/>
    </row>
    <row r="271" spans="1:29" ht="13.5" thickBot="1" x14ac:dyDescent="0.25">
      <c r="A271" s="76"/>
      <c r="B271" s="78"/>
      <c r="C271" s="78"/>
      <c r="D271" s="78"/>
      <c r="E271" s="78"/>
      <c r="F271" s="78"/>
      <c r="G271" s="78"/>
      <c r="H271" s="78"/>
      <c r="I271" s="78"/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  <c r="AB271" s="78"/>
      <c r="AC271" s="78"/>
    </row>
    <row r="272" spans="1:29" ht="13.5" thickBot="1" x14ac:dyDescent="0.25">
      <c r="A272" s="76"/>
      <c r="B272" s="78"/>
      <c r="C272" s="78"/>
      <c r="D272" s="78"/>
      <c r="E272" s="78"/>
      <c r="F272" s="78"/>
      <c r="G272" s="78"/>
      <c r="H272" s="78"/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  <c r="AB272" s="78"/>
      <c r="AC272" s="78"/>
    </row>
    <row r="273" spans="1:29" ht="13.5" thickBot="1" x14ac:dyDescent="0.25">
      <c r="A273" s="76"/>
      <c r="B273" s="78"/>
      <c r="C273" s="78"/>
      <c r="D273" s="78"/>
      <c r="E273" s="78"/>
      <c r="F273" s="78"/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  <c r="AB273" s="78"/>
      <c r="AC273" s="78"/>
    </row>
    <row r="274" spans="1:29" ht="13.5" thickBot="1" x14ac:dyDescent="0.25">
      <c r="A274" s="76"/>
      <c r="B274" s="78"/>
      <c r="C274" s="78"/>
      <c r="D274" s="78"/>
      <c r="E274" s="78"/>
      <c r="F274" s="78"/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  <c r="AB274" s="78"/>
      <c r="AC274" s="78"/>
    </row>
    <row r="275" spans="1:29" ht="13.5" thickBot="1" x14ac:dyDescent="0.25">
      <c r="A275" s="76"/>
      <c r="B275" s="78"/>
      <c r="C275" s="78"/>
      <c r="D275" s="78"/>
      <c r="E275" s="78"/>
      <c r="F275" s="78"/>
      <c r="G275" s="78"/>
      <c r="H275" s="78"/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  <c r="AB275" s="78"/>
      <c r="AC275" s="78"/>
    </row>
    <row r="276" spans="1:29" ht="13.5" thickBot="1" x14ac:dyDescent="0.25">
      <c r="A276" s="76"/>
      <c r="B276" s="78"/>
      <c r="C276" s="78"/>
      <c r="D276" s="78"/>
      <c r="E276" s="78"/>
      <c r="F276" s="78"/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  <c r="AB276" s="78"/>
      <c r="AC276" s="78"/>
    </row>
    <row r="277" spans="1:29" ht="13.5" thickBot="1" x14ac:dyDescent="0.25">
      <c r="A277" s="76"/>
      <c r="B277" s="78"/>
      <c r="C277" s="78"/>
      <c r="D277" s="78"/>
      <c r="E277" s="78"/>
      <c r="F277" s="78"/>
      <c r="G277" s="78"/>
      <c r="H277" s="78"/>
      <c r="I277" s="78"/>
      <c r="J277" s="78"/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  <c r="AB277" s="78"/>
      <c r="AC277" s="78"/>
    </row>
    <row r="278" spans="1:29" ht="13.5" thickBot="1" x14ac:dyDescent="0.25">
      <c r="A278" s="76"/>
      <c r="B278" s="78"/>
      <c r="C278" s="78"/>
      <c r="D278" s="78"/>
      <c r="E278" s="78"/>
      <c r="F278" s="78"/>
      <c r="G278" s="78"/>
      <c r="H278" s="78"/>
      <c r="I278" s="78"/>
      <c r="J278" s="78"/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  <c r="AB278" s="78"/>
      <c r="AC278" s="78"/>
    </row>
    <row r="279" spans="1:29" ht="13.5" thickBot="1" x14ac:dyDescent="0.25">
      <c r="A279" s="76"/>
      <c r="B279" s="78"/>
      <c r="C279" s="78"/>
      <c r="D279" s="78"/>
      <c r="E279" s="78"/>
      <c r="F279" s="78"/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  <c r="AB279" s="78"/>
      <c r="AC279" s="78"/>
    </row>
    <row r="280" spans="1:29" ht="13.5" thickBot="1" x14ac:dyDescent="0.25">
      <c r="A280" s="76"/>
      <c r="B280" s="78"/>
      <c r="C280" s="78"/>
      <c r="D280" s="78"/>
      <c r="E280" s="78"/>
      <c r="F280" s="78"/>
      <c r="G280" s="78"/>
      <c r="H280" s="78"/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  <c r="AB280" s="78"/>
      <c r="AC280" s="78"/>
    </row>
    <row r="281" spans="1:29" ht="13.5" thickBot="1" x14ac:dyDescent="0.25">
      <c r="A281" s="76"/>
      <c r="B281" s="78"/>
      <c r="C281" s="78"/>
      <c r="D281" s="78"/>
      <c r="E281" s="78"/>
      <c r="F281" s="78"/>
      <c r="G281" s="78"/>
      <c r="H281" s="78"/>
      <c r="I281" s="78"/>
      <c r="J281" s="78"/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  <c r="AB281" s="78"/>
      <c r="AC281" s="78"/>
    </row>
    <row r="282" spans="1:29" ht="13.5" thickBot="1" x14ac:dyDescent="0.25">
      <c r="A282" s="76"/>
      <c r="B282" s="78"/>
      <c r="C282" s="78"/>
      <c r="D282" s="78"/>
      <c r="E282" s="78"/>
      <c r="F282" s="78"/>
      <c r="G282" s="78"/>
      <c r="H282" s="78"/>
      <c r="I282" s="78"/>
      <c r="J282" s="78"/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  <c r="AB282" s="78"/>
      <c r="AC282" s="78"/>
    </row>
    <row r="283" spans="1:29" ht="13.5" thickBot="1" x14ac:dyDescent="0.25">
      <c r="A283" s="76"/>
      <c r="B283" s="78"/>
      <c r="C283" s="78"/>
      <c r="D283" s="78"/>
      <c r="E283" s="78"/>
      <c r="F283" s="78"/>
      <c r="G283" s="78"/>
      <c r="H283" s="78"/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  <c r="AB283" s="78"/>
      <c r="AC283" s="78"/>
    </row>
    <row r="284" spans="1:29" ht="13.5" thickBot="1" x14ac:dyDescent="0.25">
      <c r="A284" s="76"/>
      <c r="B284" s="78"/>
      <c r="C284" s="78"/>
      <c r="D284" s="78"/>
      <c r="E284" s="78"/>
      <c r="F284" s="78"/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  <c r="AB284" s="78"/>
      <c r="AC284" s="78"/>
    </row>
    <row r="285" spans="1:29" ht="13.5" thickBot="1" x14ac:dyDescent="0.25">
      <c r="A285" s="76"/>
      <c r="B285" s="78"/>
      <c r="C285" s="78"/>
      <c r="D285" s="78"/>
      <c r="E285" s="78"/>
      <c r="F285" s="78"/>
      <c r="G285" s="78"/>
      <c r="H285" s="78"/>
      <c r="I285" s="78"/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  <c r="AB285" s="78"/>
      <c r="AC285" s="78"/>
    </row>
    <row r="286" spans="1:29" ht="13.5" thickBot="1" x14ac:dyDescent="0.25">
      <c r="A286" s="76"/>
      <c r="B286" s="78"/>
      <c r="C286" s="78"/>
      <c r="D286" s="78"/>
      <c r="E286" s="78"/>
      <c r="F286" s="78"/>
      <c r="G286" s="78"/>
      <c r="H286" s="78"/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  <c r="AB286" s="78"/>
      <c r="AC286" s="78"/>
    </row>
    <row r="287" spans="1:29" ht="13.5" thickBot="1" x14ac:dyDescent="0.25">
      <c r="A287" s="76"/>
      <c r="B287" s="78"/>
      <c r="C287" s="78"/>
      <c r="D287" s="78"/>
      <c r="E287" s="78"/>
      <c r="F287" s="78"/>
      <c r="G287" s="78"/>
      <c r="H287" s="78"/>
      <c r="I287" s="78"/>
      <c r="J287" s="78"/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  <c r="AB287" s="78"/>
      <c r="AC287" s="78"/>
    </row>
    <row r="288" spans="1:29" ht="13.5" thickBot="1" x14ac:dyDescent="0.25">
      <c r="A288" s="76"/>
      <c r="B288" s="78"/>
      <c r="C288" s="78"/>
      <c r="D288" s="78"/>
      <c r="E288" s="78"/>
      <c r="F288" s="78"/>
      <c r="G288" s="78"/>
      <c r="H288" s="78"/>
      <c r="I288" s="78"/>
      <c r="J288" s="78"/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  <c r="AB288" s="78"/>
      <c r="AC288" s="78"/>
    </row>
    <row r="289" spans="1:29" ht="13.5" thickBot="1" x14ac:dyDescent="0.25">
      <c r="A289" s="76"/>
      <c r="B289" s="78"/>
      <c r="C289" s="78"/>
      <c r="D289" s="78"/>
      <c r="E289" s="78"/>
      <c r="F289" s="78"/>
      <c r="G289" s="78"/>
      <c r="H289" s="78"/>
      <c r="I289" s="78"/>
      <c r="J289" s="78"/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  <c r="AB289" s="78"/>
      <c r="AC289" s="78"/>
    </row>
    <row r="290" spans="1:29" ht="13.5" thickBot="1" x14ac:dyDescent="0.25">
      <c r="A290" s="76"/>
      <c r="B290" s="78"/>
      <c r="C290" s="78"/>
      <c r="D290" s="78"/>
      <c r="E290" s="78"/>
      <c r="F290" s="78"/>
      <c r="G290" s="78"/>
      <c r="H290" s="78"/>
      <c r="I290" s="78"/>
      <c r="J290" s="78"/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  <c r="AB290" s="78"/>
      <c r="AC290" s="78"/>
    </row>
    <row r="291" spans="1:29" ht="13.5" thickBot="1" x14ac:dyDescent="0.25">
      <c r="A291" s="76"/>
      <c r="B291" s="78"/>
      <c r="C291" s="78"/>
      <c r="D291" s="78"/>
      <c r="E291" s="78"/>
      <c r="F291" s="78"/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  <c r="AB291" s="78"/>
      <c r="AC291" s="78"/>
    </row>
    <row r="292" spans="1:29" ht="13.5" thickBot="1" x14ac:dyDescent="0.25">
      <c r="A292" s="76"/>
      <c r="B292" s="78"/>
      <c r="C292" s="78"/>
      <c r="D292" s="78"/>
      <c r="E292" s="78"/>
      <c r="F292" s="78"/>
      <c r="G292" s="78"/>
      <c r="H292" s="78"/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  <c r="AB292" s="78"/>
      <c r="AC292" s="78"/>
    </row>
    <row r="293" spans="1:29" ht="13.5" thickBot="1" x14ac:dyDescent="0.25">
      <c r="A293" s="76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  <c r="AB293" s="78"/>
      <c r="AC293" s="78"/>
    </row>
    <row r="294" spans="1:29" ht="13.5" thickBot="1" x14ac:dyDescent="0.25">
      <c r="A294" s="76"/>
      <c r="B294" s="78"/>
      <c r="C294" s="78"/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  <c r="AB294" s="78"/>
      <c r="AC294" s="78"/>
    </row>
    <row r="295" spans="1:29" ht="13.5" thickBot="1" x14ac:dyDescent="0.25">
      <c r="A295" s="76"/>
      <c r="B295" s="78"/>
      <c r="C295" s="78"/>
      <c r="D295" s="78"/>
      <c r="E295" s="78"/>
      <c r="F295" s="78"/>
      <c r="G295" s="78"/>
      <c r="H295" s="78"/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  <c r="AB295" s="78"/>
      <c r="AC295" s="78"/>
    </row>
    <row r="296" spans="1:29" ht="13.5" thickBot="1" x14ac:dyDescent="0.25">
      <c r="A296" s="76"/>
      <c r="B296" s="78"/>
      <c r="C296" s="78"/>
      <c r="D296" s="78"/>
      <c r="E296" s="78"/>
      <c r="F296" s="78"/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  <c r="AB296" s="78"/>
      <c r="AC296" s="78"/>
    </row>
    <row r="297" spans="1:29" ht="13.5" thickBot="1" x14ac:dyDescent="0.25">
      <c r="A297" s="76"/>
      <c r="B297" s="78"/>
      <c r="C297" s="78"/>
      <c r="D297" s="78"/>
      <c r="E297" s="78"/>
      <c r="F297" s="78"/>
      <c r="G297" s="78"/>
      <c r="H297" s="78"/>
      <c r="I297" s="78"/>
      <c r="J297" s="78"/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  <c r="AB297" s="78"/>
      <c r="AC297" s="78"/>
    </row>
    <row r="298" spans="1:29" ht="13.5" thickBot="1" x14ac:dyDescent="0.25">
      <c r="A298" s="76"/>
      <c r="B298" s="78"/>
      <c r="C298" s="78"/>
      <c r="D298" s="78"/>
      <c r="E298" s="78"/>
      <c r="F298" s="78"/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  <c r="AB298" s="78"/>
      <c r="AC298" s="78"/>
    </row>
    <row r="299" spans="1:29" ht="13.5" thickBot="1" x14ac:dyDescent="0.25">
      <c r="A299" s="76"/>
      <c r="B299" s="78"/>
      <c r="C299" s="78"/>
      <c r="D299" s="78"/>
      <c r="E299" s="78"/>
      <c r="F299" s="78"/>
      <c r="G299" s="78"/>
      <c r="H299" s="78"/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  <c r="AB299" s="78"/>
      <c r="AC299" s="78"/>
    </row>
    <row r="300" spans="1:29" ht="13.5" thickBot="1" x14ac:dyDescent="0.25">
      <c r="A300" s="76"/>
      <c r="B300" s="78"/>
      <c r="C300" s="78"/>
      <c r="D300" s="78"/>
      <c r="E300" s="78"/>
      <c r="F300" s="78"/>
      <c r="G300" s="78"/>
      <c r="H300" s="78"/>
      <c r="I300" s="78"/>
      <c r="J300" s="78"/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  <c r="AB300" s="78"/>
      <c r="AC300" s="78"/>
    </row>
    <row r="301" spans="1:29" ht="13.5" thickBot="1" x14ac:dyDescent="0.25">
      <c r="A301" s="76"/>
      <c r="B301" s="78"/>
      <c r="C301" s="78"/>
      <c r="D301" s="78"/>
      <c r="E301" s="78"/>
      <c r="F301" s="78"/>
      <c r="G301" s="78"/>
      <c r="H301" s="78"/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  <c r="AB301" s="78"/>
      <c r="AC301" s="78"/>
    </row>
    <row r="302" spans="1:29" ht="13.5" thickBot="1" x14ac:dyDescent="0.25">
      <c r="A302" s="76"/>
      <c r="B302" s="78"/>
      <c r="C302" s="78"/>
      <c r="D302" s="78"/>
      <c r="E302" s="78"/>
      <c r="F302" s="78"/>
      <c r="G302" s="78"/>
      <c r="H302" s="78"/>
      <c r="I302" s="78"/>
      <c r="J302" s="78"/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  <c r="AB302" s="78"/>
      <c r="AC302" s="78"/>
    </row>
    <row r="303" spans="1:29" ht="13.5" thickBot="1" x14ac:dyDescent="0.25">
      <c r="A303" s="76"/>
      <c r="B303" s="78"/>
      <c r="C303" s="78"/>
      <c r="D303" s="78"/>
      <c r="E303" s="78"/>
      <c r="F303" s="78"/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  <c r="AB303" s="78"/>
      <c r="AC303" s="78"/>
    </row>
    <row r="304" spans="1:29" ht="13.5" thickBot="1" x14ac:dyDescent="0.25">
      <c r="A304" s="76"/>
      <c r="B304" s="78"/>
      <c r="C304" s="78"/>
      <c r="D304" s="78"/>
      <c r="E304" s="78"/>
      <c r="F304" s="78"/>
      <c r="G304" s="78"/>
      <c r="H304" s="78"/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  <c r="AB304" s="78"/>
      <c r="AC304" s="78"/>
    </row>
    <row r="305" spans="1:29" ht="13.5" thickBot="1" x14ac:dyDescent="0.25">
      <c r="A305" s="76"/>
      <c r="B305" s="78"/>
      <c r="C305" s="78"/>
      <c r="D305" s="78"/>
      <c r="E305" s="78"/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  <c r="AB305" s="78"/>
      <c r="AC305" s="78"/>
    </row>
    <row r="306" spans="1:29" ht="13.5" thickBot="1" x14ac:dyDescent="0.25">
      <c r="A306" s="76"/>
      <c r="B306" s="78"/>
      <c r="C306" s="78"/>
      <c r="D306" s="78"/>
      <c r="E306" s="78"/>
      <c r="F306" s="78"/>
      <c r="G306" s="78"/>
      <c r="H306" s="78"/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  <c r="AB306" s="78"/>
      <c r="AC306" s="78"/>
    </row>
    <row r="307" spans="1:29" ht="13.5" thickBot="1" x14ac:dyDescent="0.25">
      <c r="A307" s="76"/>
      <c r="B307" s="78"/>
      <c r="C307" s="78"/>
      <c r="D307" s="78"/>
      <c r="E307" s="78"/>
      <c r="F307" s="78"/>
      <c r="G307" s="78"/>
      <c r="H307" s="78"/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</row>
    <row r="308" spans="1:29" ht="13.5" thickBot="1" x14ac:dyDescent="0.25">
      <c r="A308" s="76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</row>
    <row r="309" spans="1:29" ht="13.5" thickBot="1" x14ac:dyDescent="0.25">
      <c r="A309" s="76"/>
      <c r="B309" s="78"/>
      <c r="C309" s="78"/>
      <c r="D309" s="78"/>
      <c r="E309" s="78"/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</row>
    <row r="310" spans="1:29" ht="13.5" thickBot="1" x14ac:dyDescent="0.25">
      <c r="A310" s="76"/>
      <c r="B310" s="78"/>
      <c r="C310" s="78"/>
      <c r="D310" s="78"/>
      <c r="E310" s="78"/>
      <c r="F310" s="78"/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</row>
    <row r="311" spans="1:29" ht="13.5" thickBot="1" x14ac:dyDescent="0.25">
      <c r="A311" s="76"/>
      <c r="B311" s="78"/>
      <c r="C311" s="78"/>
      <c r="D311" s="78"/>
      <c r="E311" s="78"/>
      <c r="F311" s="78"/>
      <c r="G311" s="78"/>
      <c r="H311" s="78"/>
      <c r="I311" s="78"/>
      <c r="J311" s="78"/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</row>
    <row r="312" spans="1:29" ht="13.5" thickBot="1" x14ac:dyDescent="0.25">
      <c r="A312" s="76"/>
      <c r="B312" s="78"/>
      <c r="C312" s="78"/>
      <c r="D312" s="78"/>
      <c r="E312" s="78"/>
      <c r="F312" s="78"/>
      <c r="G312" s="78"/>
      <c r="H312" s="78"/>
      <c r="I312" s="78"/>
      <c r="J312" s="78"/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</row>
    <row r="313" spans="1:29" ht="13.5" thickBot="1" x14ac:dyDescent="0.25">
      <c r="A313" s="76"/>
      <c r="B313" s="78"/>
      <c r="C313" s="78"/>
      <c r="D313" s="78"/>
      <c r="E313" s="78"/>
      <c r="F313" s="78"/>
      <c r="G313" s="78"/>
      <c r="H313" s="78"/>
      <c r="I313" s="78"/>
      <c r="J313" s="78"/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  <c r="AB313" s="78"/>
      <c r="AC313" s="78"/>
    </row>
    <row r="314" spans="1:29" ht="13.5" thickBot="1" x14ac:dyDescent="0.25">
      <c r="A314" s="76"/>
      <c r="B314" s="78"/>
      <c r="C314" s="78"/>
      <c r="D314" s="78"/>
      <c r="E314" s="78"/>
      <c r="F314" s="78"/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  <c r="AB314" s="78"/>
      <c r="AC314" s="78"/>
    </row>
    <row r="315" spans="1:29" ht="13.5" thickBot="1" x14ac:dyDescent="0.25">
      <c r="A315" s="76"/>
      <c r="B315" s="78"/>
      <c r="C315" s="78"/>
      <c r="D315" s="78"/>
      <c r="E315" s="78"/>
      <c r="F315" s="78"/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  <c r="AB315" s="78"/>
      <c r="AC315" s="78"/>
    </row>
    <row r="316" spans="1:29" ht="13.5" thickBot="1" x14ac:dyDescent="0.25">
      <c r="A316" s="76"/>
      <c r="B316" s="78"/>
      <c r="C316" s="78"/>
      <c r="D316" s="78"/>
      <c r="E316" s="78"/>
      <c r="F316" s="78"/>
      <c r="G316" s="78"/>
      <c r="H316" s="78"/>
      <c r="I316" s="78"/>
      <c r="J316" s="78"/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  <c r="AB316" s="78"/>
      <c r="AC316" s="78"/>
    </row>
    <row r="317" spans="1:29" ht="13.5" thickBot="1" x14ac:dyDescent="0.25">
      <c r="A317" s="76"/>
      <c r="B317" s="78"/>
      <c r="C317" s="78"/>
      <c r="D317" s="78"/>
      <c r="E317" s="78"/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  <c r="AB317" s="78"/>
      <c r="AC317" s="78"/>
    </row>
    <row r="318" spans="1:29" ht="13.5" thickBot="1" x14ac:dyDescent="0.25">
      <c r="A318" s="76"/>
      <c r="B318" s="78"/>
      <c r="C318" s="78"/>
      <c r="D318" s="78"/>
      <c r="E318" s="78"/>
      <c r="F318" s="78"/>
      <c r="G318" s="78"/>
      <c r="H318" s="78"/>
      <c r="I318" s="78"/>
      <c r="J318" s="78"/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  <c r="AB318" s="78"/>
      <c r="AC318" s="78"/>
    </row>
    <row r="319" spans="1:29" ht="13.5" thickBot="1" x14ac:dyDescent="0.25">
      <c r="A319" s="76"/>
      <c r="B319" s="78"/>
      <c r="C319" s="78"/>
      <c r="D319" s="78"/>
      <c r="E319" s="78"/>
      <c r="F319" s="78"/>
      <c r="G319" s="78"/>
      <c r="H319" s="78"/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  <c r="AB319" s="78"/>
      <c r="AC319" s="78"/>
    </row>
    <row r="320" spans="1:29" ht="13.5" thickBot="1" x14ac:dyDescent="0.25">
      <c r="A320" s="76"/>
      <c r="B320" s="78"/>
      <c r="C320" s="78"/>
      <c r="D320" s="78"/>
      <c r="E320" s="78"/>
      <c r="F320" s="78"/>
      <c r="G320" s="78"/>
      <c r="H320" s="78"/>
      <c r="I320" s="78"/>
      <c r="J320" s="78"/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  <c r="AB320" s="78"/>
      <c r="AC320" s="78"/>
    </row>
    <row r="321" spans="1:29" ht="13.5" thickBot="1" x14ac:dyDescent="0.25">
      <c r="A321" s="76"/>
      <c r="B321" s="78"/>
      <c r="C321" s="78"/>
      <c r="D321" s="78"/>
      <c r="E321" s="78"/>
      <c r="F321" s="78"/>
      <c r="G321" s="78"/>
      <c r="H321" s="78"/>
      <c r="I321" s="78"/>
      <c r="J321" s="78"/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  <c r="AB321" s="78"/>
      <c r="AC321" s="78"/>
    </row>
    <row r="322" spans="1:29" ht="13.5" thickBot="1" x14ac:dyDescent="0.25">
      <c r="A322" s="76"/>
      <c r="B322" s="78"/>
      <c r="C322" s="78"/>
      <c r="D322" s="78"/>
      <c r="E322" s="78"/>
      <c r="F322" s="78"/>
      <c r="G322" s="78"/>
      <c r="H322" s="78"/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  <c r="AB322" s="78"/>
      <c r="AC322" s="78"/>
    </row>
    <row r="323" spans="1:29" ht="13.5" thickBot="1" x14ac:dyDescent="0.25">
      <c r="A323" s="76"/>
      <c r="B323" s="78"/>
      <c r="C323" s="78"/>
      <c r="D323" s="78"/>
      <c r="E323" s="78"/>
      <c r="F323" s="78"/>
      <c r="G323" s="78"/>
      <c r="H323" s="78"/>
      <c r="I323" s="78"/>
      <c r="J323" s="78"/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  <c r="AB323" s="78"/>
      <c r="AC323" s="78"/>
    </row>
    <row r="324" spans="1:29" ht="13.5" thickBot="1" x14ac:dyDescent="0.25">
      <c r="A324" s="76"/>
      <c r="B324" s="78"/>
      <c r="C324" s="78"/>
      <c r="D324" s="78"/>
      <c r="E324" s="78"/>
      <c r="F324" s="78"/>
      <c r="G324" s="78"/>
      <c r="H324" s="78"/>
      <c r="I324" s="78"/>
      <c r="J324" s="78"/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  <c r="AB324" s="78"/>
      <c r="AC324" s="78"/>
    </row>
    <row r="325" spans="1:29" ht="13.5" thickBot="1" x14ac:dyDescent="0.25">
      <c r="A325" s="76"/>
      <c r="B325" s="78"/>
      <c r="C325" s="78"/>
      <c r="D325" s="78"/>
      <c r="E325" s="78"/>
      <c r="F325" s="78"/>
      <c r="G325" s="78"/>
      <c r="H325" s="78"/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  <c r="AB325" s="78"/>
      <c r="AC325" s="78"/>
    </row>
    <row r="326" spans="1:29" ht="13.5" thickBot="1" x14ac:dyDescent="0.25">
      <c r="A326" s="76"/>
      <c r="B326" s="78"/>
      <c r="C326" s="78"/>
      <c r="D326" s="78"/>
      <c r="E326" s="78"/>
      <c r="F326" s="78"/>
      <c r="G326" s="78"/>
      <c r="H326" s="78"/>
      <c r="I326" s="78"/>
      <c r="J326" s="78"/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  <c r="AB326" s="78"/>
      <c r="AC326" s="78"/>
    </row>
    <row r="327" spans="1:29" ht="13.5" thickBot="1" x14ac:dyDescent="0.25">
      <c r="A327" s="76"/>
      <c r="B327" s="78"/>
      <c r="C327" s="78"/>
      <c r="D327" s="78"/>
      <c r="E327" s="78"/>
      <c r="F327" s="78"/>
      <c r="G327" s="78"/>
      <c r="H327" s="78"/>
      <c r="I327" s="78"/>
      <c r="J327" s="78"/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  <c r="AB327" s="78"/>
      <c r="AC327" s="78"/>
    </row>
    <row r="328" spans="1:29" ht="13.5" thickBot="1" x14ac:dyDescent="0.25">
      <c r="A328" s="76"/>
      <c r="B328" s="78"/>
      <c r="C328" s="78"/>
      <c r="D328" s="78"/>
      <c r="E328" s="78"/>
      <c r="F328" s="78"/>
      <c r="G328" s="78"/>
      <c r="H328" s="78"/>
      <c r="I328" s="78"/>
      <c r="J328" s="78"/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  <c r="AB328" s="78"/>
      <c r="AC328" s="78"/>
    </row>
    <row r="329" spans="1:29" ht="13.5" thickBot="1" x14ac:dyDescent="0.25">
      <c r="A329" s="76"/>
      <c r="B329" s="78"/>
      <c r="C329" s="78"/>
      <c r="D329" s="78"/>
      <c r="E329" s="78"/>
      <c r="F329" s="78"/>
      <c r="G329" s="78"/>
      <c r="H329" s="78"/>
      <c r="I329" s="78"/>
      <c r="J329" s="78"/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  <c r="AB329" s="78"/>
      <c r="AC329" s="78"/>
    </row>
    <row r="330" spans="1:29" ht="13.5" thickBot="1" x14ac:dyDescent="0.25">
      <c r="A330" s="76"/>
      <c r="B330" s="78"/>
      <c r="C330" s="78"/>
      <c r="D330" s="78"/>
      <c r="E330" s="78"/>
      <c r="F330" s="78"/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  <c r="AB330" s="78"/>
      <c r="AC330" s="78"/>
    </row>
    <row r="331" spans="1:29" ht="13.5" thickBot="1" x14ac:dyDescent="0.25">
      <c r="A331" s="76"/>
      <c r="B331" s="78"/>
      <c r="C331" s="78"/>
      <c r="D331" s="78"/>
      <c r="E331" s="78"/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  <c r="AB331" s="78"/>
      <c r="AC331" s="78"/>
    </row>
    <row r="332" spans="1:29" ht="13.5" thickBot="1" x14ac:dyDescent="0.25">
      <c r="A332" s="76"/>
      <c r="B332" s="78"/>
      <c r="C332" s="78"/>
      <c r="D332" s="78"/>
      <c r="E332" s="78"/>
      <c r="F332" s="78"/>
      <c r="G332" s="78"/>
      <c r="H332" s="78"/>
      <c r="I332" s="78"/>
      <c r="J332" s="78"/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  <c r="AB332" s="78"/>
      <c r="AC332" s="78"/>
    </row>
    <row r="333" spans="1:29" ht="13.5" thickBot="1" x14ac:dyDescent="0.25">
      <c r="A333" s="76"/>
      <c r="B333" s="78"/>
      <c r="C333" s="78"/>
      <c r="D333" s="78"/>
      <c r="E333" s="78"/>
      <c r="F333" s="78"/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  <c r="AB333" s="78"/>
      <c r="AC333" s="78"/>
    </row>
    <row r="334" spans="1:29" ht="13.5" thickBot="1" x14ac:dyDescent="0.25">
      <c r="A334" s="76"/>
      <c r="B334" s="78"/>
      <c r="C334" s="78"/>
      <c r="D334" s="78"/>
      <c r="E334" s="78"/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  <c r="AB334" s="78"/>
      <c r="AC334" s="78"/>
    </row>
    <row r="335" spans="1:29" ht="13.5" thickBot="1" x14ac:dyDescent="0.25">
      <c r="A335" s="76"/>
      <c r="B335" s="78"/>
      <c r="C335" s="78"/>
      <c r="D335" s="78"/>
      <c r="E335" s="78"/>
      <c r="F335" s="78"/>
      <c r="G335" s="78"/>
      <c r="H335" s="78"/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  <c r="AB335" s="78"/>
      <c r="AC335" s="78"/>
    </row>
    <row r="336" spans="1:29" ht="13.5" thickBot="1" x14ac:dyDescent="0.25">
      <c r="A336" s="76"/>
      <c r="B336" s="78"/>
      <c r="C336" s="78"/>
      <c r="D336" s="78"/>
      <c r="E336" s="78"/>
      <c r="F336" s="78"/>
      <c r="G336" s="78"/>
      <c r="H336" s="78"/>
      <c r="I336" s="78"/>
      <c r="J336" s="78"/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  <c r="AB336" s="78"/>
      <c r="AC336" s="78"/>
    </row>
    <row r="337" spans="1:29" ht="13.5" thickBot="1" x14ac:dyDescent="0.25">
      <c r="A337" s="76"/>
      <c r="B337" s="78"/>
      <c r="C337" s="78"/>
      <c r="D337" s="78"/>
      <c r="E337" s="78"/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  <c r="AB337" s="78"/>
      <c r="AC337" s="78"/>
    </row>
    <row r="338" spans="1:29" ht="13.5" thickBot="1" x14ac:dyDescent="0.25">
      <c r="A338" s="76"/>
      <c r="B338" s="78"/>
      <c r="C338" s="78"/>
      <c r="D338" s="78"/>
      <c r="E338" s="78"/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  <c r="AB338" s="78"/>
      <c r="AC338" s="78"/>
    </row>
    <row r="339" spans="1:29" ht="13.5" thickBot="1" x14ac:dyDescent="0.25">
      <c r="A339" s="76"/>
      <c r="B339" s="78"/>
      <c r="C339" s="78"/>
      <c r="D339" s="78"/>
      <c r="E339" s="78"/>
      <c r="F339" s="78"/>
      <c r="G339" s="78"/>
      <c r="H339" s="78"/>
      <c r="I339" s="78"/>
      <c r="J339" s="78"/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  <c r="AB339" s="78"/>
      <c r="AC339" s="78"/>
    </row>
    <row r="340" spans="1:29" ht="13.5" thickBot="1" x14ac:dyDescent="0.25">
      <c r="A340" s="76"/>
      <c r="B340" s="78"/>
      <c r="C340" s="78"/>
      <c r="D340" s="78"/>
      <c r="E340" s="78"/>
      <c r="F340" s="78"/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  <c r="AB340" s="78"/>
      <c r="AC340" s="78"/>
    </row>
    <row r="341" spans="1:29" ht="13.5" thickBot="1" x14ac:dyDescent="0.25">
      <c r="A341" s="76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  <c r="AB341" s="78"/>
      <c r="AC341" s="78"/>
    </row>
    <row r="342" spans="1:29" ht="13.5" thickBot="1" x14ac:dyDescent="0.25">
      <c r="A342" s="76"/>
      <c r="B342" s="78"/>
      <c r="C342" s="78"/>
      <c r="D342" s="78"/>
      <c r="E342" s="78"/>
      <c r="F342" s="78"/>
      <c r="G342" s="78"/>
      <c r="H342" s="78"/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  <c r="AB342" s="78"/>
      <c r="AC342" s="78"/>
    </row>
    <row r="343" spans="1:29" ht="13.5" thickBot="1" x14ac:dyDescent="0.25">
      <c r="A343" s="76"/>
      <c r="B343" s="78"/>
      <c r="C343" s="78"/>
      <c r="D343" s="78"/>
      <c r="E343" s="78"/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  <c r="AB343" s="78"/>
      <c r="AC343" s="78"/>
    </row>
    <row r="344" spans="1:29" ht="13.5" thickBot="1" x14ac:dyDescent="0.25">
      <c r="A344" s="76"/>
      <c r="B344" s="78"/>
      <c r="C344" s="78"/>
      <c r="D344" s="78"/>
      <c r="E344" s="78"/>
      <c r="F344" s="78"/>
      <c r="G344" s="78"/>
      <c r="H344" s="78"/>
      <c r="I344" s="78"/>
      <c r="J344" s="78"/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  <c r="AB344" s="78"/>
      <c r="AC344" s="78"/>
    </row>
    <row r="345" spans="1:29" ht="13.5" thickBot="1" x14ac:dyDescent="0.25">
      <c r="A345" s="76"/>
      <c r="B345" s="78"/>
      <c r="C345" s="78"/>
      <c r="D345" s="78"/>
      <c r="E345" s="78"/>
      <c r="F345" s="78"/>
      <c r="G345" s="78"/>
      <c r="H345" s="78"/>
      <c r="I345" s="78"/>
      <c r="J345" s="78"/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  <c r="AB345" s="78"/>
      <c r="AC345" s="78"/>
    </row>
    <row r="346" spans="1:29" ht="13.5" thickBot="1" x14ac:dyDescent="0.25">
      <c r="A346" s="76"/>
      <c r="B346" s="78"/>
      <c r="C346" s="78"/>
      <c r="D346" s="78"/>
      <c r="E346" s="78"/>
      <c r="F346" s="78"/>
      <c r="G346" s="78"/>
      <c r="H346" s="78"/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  <c r="AB346" s="78"/>
      <c r="AC346" s="78"/>
    </row>
    <row r="347" spans="1:29" ht="13.5" thickBot="1" x14ac:dyDescent="0.25">
      <c r="A347" s="76"/>
      <c r="B347" s="78"/>
      <c r="C347" s="78"/>
      <c r="D347" s="78"/>
      <c r="E347" s="78"/>
      <c r="F347" s="78"/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  <c r="AB347" s="78"/>
      <c r="AC347" s="78"/>
    </row>
    <row r="348" spans="1:29" ht="13.5" thickBot="1" x14ac:dyDescent="0.25">
      <c r="A348" s="76"/>
      <c r="B348" s="78"/>
      <c r="C348" s="78"/>
      <c r="D348" s="78"/>
      <c r="E348" s="78"/>
      <c r="F348" s="78"/>
      <c r="G348" s="78"/>
      <c r="H348" s="78"/>
      <c r="I348" s="78"/>
      <c r="J348" s="78"/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  <c r="AB348" s="78"/>
      <c r="AC348" s="78"/>
    </row>
    <row r="349" spans="1:29" ht="13.5" thickBot="1" x14ac:dyDescent="0.25">
      <c r="A349" s="76"/>
      <c r="B349" s="78"/>
      <c r="C349" s="78"/>
      <c r="D349" s="78"/>
      <c r="E349" s="78"/>
      <c r="F349" s="78"/>
      <c r="G349" s="78"/>
      <c r="H349" s="78"/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  <c r="AB349" s="78"/>
      <c r="AC349" s="78"/>
    </row>
    <row r="350" spans="1:29" ht="13.5" thickBot="1" x14ac:dyDescent="0.25">
      <c r="A350" s="76"/>
      <c r="B350" s="78"/>
      <c r="C350" s="78"/>
      <c r="D350" s="78"/>
      <c r="E350" s="78"/>
      <c r="F350" s="78"/>
      <c r="G350" s="78"/>
      <c r="H350" s="78"/>
      <c r="I350" s="78"/>
      <c r="J350" s="78"/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  <c r="AB350" s="78"/>
      <c r="AC350" s="78"/>
    </row>
    <row r="351" spans="1:29" ht="13.5" thickBot="1" x14ac:dyDescent="0.25">
      <c r="A351" s="76"/>
      <c r="B351" s="78"/>
      <c r="C351" s="78"/>
      <c r="D351" s="78"/>
      <c r="E351" s="78"/>
      <c r="F351" s="78"/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  <c r="AB351" s="78"/>
      <c r="AC351" s="78"/>
    </row>
    <row r="352" spans="1:29" ht="13.5" thickBot="1" x14ac:dyDescent="0.25">
      <c r="A352" s="76"/>
      <c r="B352" s="78"/>
      <c r="C352" s="78"/>
      <c r="D352" s="78"/>
      <c r="E352" s="78"/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  <c r="AB352" s="78"/>
      <c r="AC352" s="78"/>
    </row>
    <row r="353" spans="1:29" ht="13.5" thickBot="1" x14ac:dyDescent="0.25">
      <c r="A353" s="76"/>
      <c r="B353" s="78"/>
      <c r="C353" s="78"/>
      <c r="D353" s="78"/>
      <c r="E353" s="78"/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  <c r="AB353" s="78"/>
      <c r="AC353" s="78"/>
    </row>
    <row r="354" spans="1:29" ht="13.5" thickBot="1" x14ac:dyDescent="0.25">
      <c r="A354" s="76"/>
      <c r="B354" s="78"/>
      <c r="C354" s="78"/>
      <c r="D354" s="78"/>
      <c r="E354" s="78"/>
      <c r="F354" s="78"/>
      <c r="G354" s="78"/>
      <c r="H354" s="78"/>
      <c r="I354" s="78"/>
      <c r="J354" s="78"/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  <c r="AB354" s="78"/>
      <c r="AC354" s="78"/>
    </row>
    <row r="355" spans="1:29" ht="13.5" thickBot="1" x14ac:dyDescent="0.25">
      <c r="A355" s="76"/>
      <c r="B355" s="78"/>
      <c r="C355" s="78"/>
      <c r="D355" s="78"/>
      <c r="E355" s="78"/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  <c r="AB355" s="78"/>
      <c r="AC355" s="78"/>
    </row>
    <row r="356" spans="1:29" ht="13.5" thickBot="1" x14ac:dyDescent="0.25">
      <c r="A356" s="76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  <c r="AB356" s="78"/>
      <c r="AC356" s="78"/>
    </row>
    <row r="357" spans="1:29" ht="13.5" thickBot="1" x14ac:dyDescent="0.25">
      <c r="A357" s="76"/>
      <c r="B357" s="78"/>
      <c r="C357" s="78"/>
      <c r="D357" s="78"/>
      <c r="E357" s="78"/>
      <c r="F357" s="78"/>
      <c r="G357" s="78"/>
      <c r="H357" s="78"/>
      <c r="I357" s="78"/>
      <c r="J357" s="78"/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  <c r="AB357" s="78"/>
      <c r="AC357" s="78"/>
    </row>
    <row r="358" spans="1:29" ht="13.5" thickBot="1" x14ac:dyDescent="0.25">
      <c r="A358" s="76"/>
      <c r="B358" s="78"/>
      <c r="C358" s="78"/>
      <c r="D358" s="78"/>
      <c r="E358" s="78"/>
      <c r="F358" s="78"/>
      <c r="G358" s="78"/>
      <c r="H358" s="78"/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  <c r="AB358" s="78"/>
      <c r="AC358" s="78"/>
    </row>
    <row r="359" spans="1:29" ht="13.5" thickBot="1" x14ac:dyDescent="0.25">
      <c r="A359" s="76"/>
      <c r="B359" s="78"/>
      <c r="C359" s="78"/>
      <c r="D359" s="78"/>
      <c r="E359" s="78"/>
      <c r="F359" s="78"/>
      <c r="G359" s="78"/>
      <c r="H359" s="78"/>
      <c r="I359" s="78"/>
      <c r="J359" s="78"/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  <c r="AB359" s="78"/>
      <c r="AC359" s="78"/>
    </row>
    <row r="360" spans="1:29" ht="13.5" thickBot="1" x14ac:dyDescent="0.25">
      <c r="A360" s="76"/>
      <c r="B360" s="78"/>
      <c r="C360" s="78"/>
      <c r="D360" s="78"/>
      <c r="E360" s="78"/>
      <c r="F360" s="78"/>
      <c r="G360" s="78"/>
      <c r="H360" s="78"/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  <c r="AB360" s="78"/>
      <c r="AC360" s="78"/>
    </row>
    <row r="361" spans="1:29" ht="13.5" thickBot="1" x14ac:dyDescent="0.25">
      <c r="A361" s="76"/>
      <c r="B361" s="78"/>
      <c r="C361" s="78"/>
      <c r="D361" s="78"/>
      <c r="E361" s="78"/>
      <c r="F361" s="78"/>
      <c r="G361" s="78"/>
      <c r="H361" s="78"/>
      <c r="I361" s="78"/>
      <c r="J361" s="78"/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  <c r="AB361" s="78"/>
      <c r="AC361" s="78"/>
    </row>
    <row r="362" spans="1:29" ht="13.5" thickBot="1" x14ac:dyDescent="0.25">
      <c r="A362" s="76"/>
      <c r="B362" s="78"/>
      <c r="C362" s="78"/>
      <c r="D362" s="78"/>
      <c r="E362" s="78"/>
      <c r="F362" s="78"/>
      <c r="G362" s="78"/>
      <c r="H362" s="78"/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  <c r="AB362" s="78"/>
      <c r="AC362" s="78"/>
    </row>
    <row r="363" spans="1:29" ht="13.5" thickBot="1" x14ac:dyDescent="0.25">
      <c r="A363" s="76"/>
      <c r="B363" s="78"/>
      <c r="C363" s="78"/>
      <c r="D363" s="78"/>
      <c r="E363" s="78"/>
      <c r="F363" s="78"/>
      <c r="G363" s="78"/>
      <c r="H363" s="78"/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  <c r="AB363" s="78"/>
      <c r="AC363" s="78"/>
    </row>
    <row r="364" spans="1:29" ht="13.5" thickBot="1" x14ac:dyDescent="0.25">
      <c r="A364" s="76"/>
      <c r="B364" s="78"/>
      <c r="C364" s="78"/>
      <c r="D364" s="78"/>
      <c r="E364" s="78"/>
      <c r="F364" s="78"/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  <c r="AB364" s="78"/>
      <c r="AC364" s="78"/>
    </row>
    <row r="365" spans="1:29" ht="13.5" thickBot="1" x14ac:dyDescent="0.25">
      <c r="A365" s="76"/>
      <c r="B365" s="78"/>
      <c r="C365" s="78"/>
      <c r="D365" s="78"/>
      <c r="E365" s="78"/>
      <c r="F365" s="78"/>
      <c r="G365" s="78"/>
      <c r="H365" s="78"/>
      <c r="I365" s="78"/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  <c r="AB365" s="78"/>
      <c r="AC365" s="78"/>
    </row>
    <row r="366" spans="1:29" ht="13.5" thickBot="1" x14ac:dyDescent="0.25">
      <c r="A366" s="76"/>
      <c r="B366" s="78"/>
      <c r="C366" s="78"/>
      <c r="D366" s="78"/>
      <c r="E366" s="78"/>
      <c r="F366" s="78"/>
      <c r="G366" s="78"/>
      <c r="H366" s="78"/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  <c r="AB366" s="78"/>
      <c r="AC366" s="78"/>
    </row>
    <row r="367" spans="1:29" ht="13.5" thickBot="1" x14ac:dyDescent="0.25">
      <c r="A367" s="76"/>
      <c r="B367" s="78"/>
      <c r="C367" s="78"/>
      <c r="D367" s="78"/>
      <c r="E367" s="78"/>
      <c r="F367" s="78"/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  <c r="AB367" s="78"/>
      <c r="AC367" s="78"/>
    </row>
    <row r="368" spans="1:29" ht="13.5" thickBot="1" x14ac:dyDescent="0.25">
      <c r="A368" s="76"/>
      <c r="B368" s="78"/>
      <c r="C368" s="78"/>
      <c r="D368" s="78"/>
      <c r="E368" s="78"/>
      <c r="F368" s="78"/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  <c r="AB368" s="78"/>
      <c r="AC368" s="78"/>
    </row>
    <row r="369" spans="1:29" ht="13.5" thickBot="1" x14ac:dyDescent="0.25">
      <c r="A369" s="76"/>
      <c r="B369" s="78"/>
      <c r="C369" s="78"/>
      <c r="D369" s="78"/>
      <c r="E369" s="78"/>
      <c r="F369" s="78"/>
      <c r="G369" s="78"/>
      <c r="H369" s="78"/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  <c r="AB369" s="78"/>
      <c r="AC369" s="78"/>
    </row>
    <row r="370" spans="1:29" ht="13.5" thickBot="1" x14ac:dyDescent="0.25">
      <c r="A370" s="76"/>
      <c r="B370" s="78"/>
      <c r="C370" s="78"/>
      <c r="D370" s="78"/>
      <c r="E370" s="78"/>
      <c r="F370" s="78"/>
      <c r="G370" s="78"/>
      <c r="H370" s="78"/>
      <c r="I370" s="78"/>
      <c r="J370" s="78"/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  <c r="AB370" s="78"/>
      <c r="AC370" s="78"/>
    </row>
    <row r="371" spans="1:29" ht="13.5" thickBot="1" x14ac:dyDescent="0.25">
      <c r="A371" s="76"/>
      <c r="B371" s="78"/>
      <c r="C371" s="78"/>
      <c r="D371" s="78"/>
      <c r="E371" s="78"/>
      <c r="F371" s="78"/>
      <c r="G371" s="78"/>
      <c r="H371" s="78"/>
      <c r="I371" s="78"/>
      <c r="J371" s="78"/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  <c r="AB371" s="78"/>
      <c r="AC371" s="78"/>
    </row>
    <row r="372" spans="1:29" ht="13.5" thickBot="1" x14ac:dyDescent="0.25">
      <c r="A372" s="76"/>
      <c r="B372" s="78"/>
      <c r="C372" s="78"/>
      <c r="D372" s="78"/>
      <c r="E372" s="78"/>
      <c r="F372" s="78"/>
      <c r="G372" s="78"/>
      <c r="H372" s="78"/>
      <c r="I372" s="78"/>
      <c r="J372" s="78"/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  <c r="AB372" s="78"/>
      <c r="AC372" s="78"/>
    </row>
    <row r="373" spans="1:29" ht="13.5" thickBot="1" x14ac:dyDescent="0.25">
      <c r="A373" s="76"/>
      <c r="B373" s="78"/>
      <c r="C373" s="78"/>
      <c r="D373" s="78"/>
      <c r="E373" s="78"/>
      <c r="F373" s="78"/>
      <c r="G373" s="78"/>
      <c r="H373" s="78"/>
      <c r="I373" s="78"/>
      <c r="J373" s="78"/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  <c r="AB373" s="78"/>
      <c r="AC373" s="78"/>
    </row>
    <row r="374" spans="1:29" ht="13.5" thickBot="1" x14ac:dyDescent="0.25">
      <c r="A374" s="76"/>
      <c r="B374" s="78"/>
      <c r="C374" s="78"/>
      <c r="D374" s="78"/>
      <c r="E374" s="78"/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  <c r="AB374" s="78"/>
      <c r="AC374" s="78"/>
    </row>
    <row r="375" spans="1:29" ht="13.5" thickBot="1" x14ac:dyDescent="0.25">
      <c r="A375" s="76"/>
      <c r="B375" s="78"/>
      <c r="C375" s="78"/>
      <c r="D375" s="78"/>
      <c r="E375" s="78"/>
      <c r="F375" s="78"/>
      <c r="G375" s="78"/>
      <c r="H375" s="78"/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  <c r="AB375" s="78"/>
      <c r="AC375" s="78"/>
    </row>
    <row r="376" spans="1:29" ht="13.5" thickBot="1" x14ac:dyDescent="0.25">
      <c r="A376" s="76"/>
      <c r="B376" s="78"/>
      <c r="C376" s="78"/>
      <c r="D376" s="78"/>
      <c r="E376" s="78"/>
      <c r="F376" s="78"/>
      <c r="G376" s="78"/>
      <c r="H376" s="78"/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  <c r="AB376" s="78"/>
      <c r="AC376" s="78"/>
    </row>
    <row r="377" spans="1:29" ht="13.5" thickBot="1" x14ac:dyDescent="0.25">
      <c r="A377" s="76"/>
      <c r="B377" s="78"/>
      <c r="C377" s="78"/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  <c r="AB377" s="78"/>
      <c r="AC377" s="78"/>
    </row>
    <row r="378" spans="1:29" ht="13.5" thickBot="1" x14ac:dyDescent="0.25">
      <c r="A378" s="76"/>
      <c r="B378" s="78"/>
      <c r="C378" s="78"/>
      <c r="D378" s="78"/>
      <c r="E378" s="78"/>
      <c r="F378" s="78"/>
      <c r="G378" s="78"/>
      <c r="H378" s="78"/>
      <c r="I378" s="78"/>
      <c r="J378" s="78"/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  <c r="AB378" s="78"/>
      <c r="AC378" s="78"/>
    </row>
    <row r="379" spans="1:29" ht="13.5" thickBot="1" x14ac:dyDescent="0.25">
      <c r="A379" s="76"/>
      <c r="B379" s="78"/>
      <c r="C379" s="78"/>
      <c r="D379" s="78"/>
      <c r="E379" s="78"/>
      <c r="F379" s="78"/>
      <c r="G379" s="78"/>
      <c r="H379" s="78"/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  <c r="AB379" s="78"/>
      <c r="AC379" s="78"/>
    </row>
    <row r="380" spans="1:29" ht="13.5" thickBot="1" x14ac:dyDescent="0.25">
      <c r="A380" s="76"/>
      <c r="B380" s="78"/>
      <c r="C380" s="78"/>
      <c r="D380" s="78"/>
      <c r="E380" s="78"/>
      <c r="F380" s="78"/>
      <c r="G380" s="78"/>
      <c r="H380" s="78"/>
      <c r="I380" s="78"/>
      <c r="J380" s="78"/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  <c r="AB380" s="78"/>
      <c r="AC380" s="78"/>
    </row>
    <row r="381" spans="1:29" ht="13.5" thickBot="1" x14ac:dyDescent="0.25">
      <c r="A381" s="76"/>
      <c r="B381" s="78"/>
      <c r="C381" s="78"/>
      <c r="D381" s="78"/>
      <c r="E381" s="78"/>
      <c r="F381" s="78"/>
      <c r="G381" s="78"/>
      <c r="H381" s="78"/>
      <c r="I381" s="78"/>
      <c r="J381" s="78"/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  <c r="AB381" s="78"/>
      <c r="AC381" s="78"/>
    </row>
    <row r="382" spans="1:29" ht="13.5" thickBot="1" x14ac:dyDescent="0.25">
      <c r="A382" s="76"/>
      <c r="B382" s="78"/>
      <c r="C382" s="78"/>
      <c r="D382" s="78"/>
      <c r="E382" s="78"/>
      <c r="F382" s="78"/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  <c r="AB382" s="78"/>
      <c r="AC382" s="78"/>
    </row>
    <row r="383" spans="1:29" ht="13.5" thickBot="1" x14ac:dyDescent="0.25">
      <c r="A383" s="76"/>
      <c r="B383" s="78"/>
      <c r="C383" s="78"/>
      <c r="D383" s="78"/>
      <c r="E383" s="78"/>
      <c r="F383" s="78"/>
      <c r="G383" s="78"/>
      <c r="H383" s="78"/>
      <c r="I383" s="78"/>
      <c r="J383" s="78"/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  <c r="AB383" s="78"/>
      <c r="AC383" s="78"/>
    </row>
    <row r="384" spans="1:29" ht="13.5" thickBot="1" x14ac:dyDescent="0.25">
      <c r="A384" s="76"/>
      <c r="B384" s="78"/>
      <c r="C384" s="78"/>
      <c r="D384" s="78"/>
      <c r="E384" s="78"/>
      <c r="F384" s="78"/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  <c r="AB384" s="78"/>
      <c r="AC384" s="78"/>
    </row>
    <row r="385" spans="1:29" ht="13.5" thickBot="1" x14ac:dyDescent="0.25">
      <c r="A385" s="76"/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  <c r="AB385" s="78"/>
      <c r="AC385" s="78"/>
    </row>
    <row r="386" spans="1:29" ht="13.5" thickBot="1" x14ac:dyDescent="0.25">
      <c r="A386" s="76"/>
      <c r="B386" s="78"/>
      <c r="C386" s="78"/>
      <c r="D386" s="78"/>
      <c r="E386" s="78"/>
      <c r="F386" s="78"/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  <c r="AB386" s="78"/>
      <c r="AC386" s="78"/>
    </row>
    <row r="387" spans="1:29" ht="13.5" thickBot="1" x14ac:dyDescent="0.25">
      <c r="A387" s="76"/>
      <c r="B387" s="78"/>
      <c r="C387" s="78"/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  <c r="AB387" s="78"/>
      <c r="AC387" s="78"/>
    </row>
    <row r="388" spans="1:29" ht="13.5" thickBot="1" x14ac:dyDescent="0.25">
      <c r="A388" s="76"/>
      <c r="B388" s="78"/>
      <c r="C388" s="78"/>
      <c r="D388" s="78"/>
      <c r="E388" s="78"/>
      <c r="F388" s="78"/>
      <c r="G388" s="78"/>
      <c r="H388" s="78"/>
      <c r="I388" s="78"/>
      <c r="J388" s="78"/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  <c r="AB388" s="78"/>
      <c r="AC388" s="78"/>
    </row>
    <row r="389" spans="1:29" ht="13.5" thickBot="1" x14ac:dyDescent="0.25">
      <c r="A389" s="76"/>
      <c r="B389" s="78"/>
      <c r="C389" s="78"/>
      <c r="D389" s="78"/>
      <c r="E389" s="78"/>
      <c r="F389" s="78"/>
      <c r="G389" s="78"/>
      <c r="H389" s="78"/>
      <c r="I389" s="78"/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  <c r="AB389" s="78"/>
      <c r="AC389" s="78"/>
    </row>
    <row r="390" spans="1:29" ht="13.5" thickBot="1" x14ac:dyDescent="0.25">
      <c r="A390" s="76"/>
      <c r="B390" s="78"/>
      <c r="C390" s="78"/>
      <c r="D390" s="78"/>
      <c r="E390" s="78"/>
      <c r="F390" s="78"/>
      <c r="G390" s="78"/>
      <c r="H390" s="78"/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  <c r="AB390" s="78"/>
      <c r="AC390" s="78"/>
    </row>
    <row r="391" spans="1:29" ht="13.5" thickBot="1" x14ac:dyDescent="0.25">
      <c r="A391" s="76"/>
      <c r="B391" s="78"/>
      <c r="C391" s="78"/>
      <c r="D391" s="78"/>
      <c r="E391" s="78"/>
      <c r="F391" s="78"/>
      <c r="G391" s="78"/>
      <c r="H391" s="78"/>
      <c r="I391" s="78"/>
      <c r="J391" s="78"/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  <c r="AB391" s="78"/>
      <c r="AC391" s="78"/>
    </row>
    <row r="392" spans="1:29" ht="13.5" thickBot="1" x14ac:dyDescent="0.25">
      <c r="A392" s="76"/>
      <c r="B392" s="78"/>
      <c r="C392" s="78"/>
      <c r="D392" s="78"/>
      <c r="E392" s="78"/>
      <c r="F392" s="78"/>
      <c r="G392" s="78"/>
      <c r="H392" s="78"/>
      <c r="I392" s="78"/>
      <c r="J392" s="78"/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  <c r="AB392" s="78"/>
      <c r="AC392" s="78"/>
    </row>
    <row r="393" spans="1:29" ht="13.5" thickBot="1" x14ac:dyDescent="0.25">
      <c r="A393" s="76"/>
      <c r="B393" s="78"/>
      <c r="C393" s="78"/>
      <c r="D393" s="78"/>
      <c r="E393" s="78"/>
      <c r="F393" s="78"/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  <c r="AB393" s="78"/>
      <c r="AC393" s="78"/>
    </row>
    <row r="394" spans="1:29" ht="13.5" thickBot="1" x14ac:dyDescent="0.25">
      <c r="A394" s="76"/>
      <c r="B394" s="78"/>
      <c r="C394" s="78"/>
      <c r="D394" s="78"/>
      <c r="E394" s="78"/>
      <c r="F394" s="78"/>
      <c r="G394" s="78"/>
      <c r="H394" s="78"/>
      <c r="I394" s="78"/>
      <c r="J394" s="78"/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  <c r="AB394" s="78"/>
      <c r="AC394" s="78"/>
    </row>
    <row r="395" spans="1:29" ht="13.5" thickBot="1" x14ac:dyDescent="0.25">
      <c r="A395" s="76"/>
      <c r="B395" s="78"/>
      <c r="C395" s="78"/>
      <c r="D395" s="78"/>
      <c r="E395" s="78"/>
      <c r="F395" s="78"/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  <c r="AB395" s="78"/>
      <c r="AC395" s="78"/>
    </row>
    <row r="396" spans="1:29" ht="13.5" thickBot="1" x14ac:dyDescent="0.25">
      <c r="A396" s="76"/>
      <c r="B396" s="78"/>
      <c r="C396" s="78"/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  <c r="AB396" s="78"/>
      <c r="AC396" s="78"/>
    </row>
    <row r="397" spans="1:29" ht="13.5" thickBot="1" x14ac:dyDescent="0.25">
      <c r="A397" s="76"/>
      <c r="B397" s="78"/>
      <c r="C397" s="78"/>
      <c r="D397" s="78"/>
      <c r="E397" s="78"/>
      <c r="F397" s="78"/>
      <c r="G397" s="78"/>
      <c r="H397" s="78"/>
      <c r="I397" s="78"/>
      <c r="J397" s="78"/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  <c r="AB397" s="78"/>
      <c r="AC397" s="78"/>
    </row>
    <row r="398" spans="1:29" ht="13.5" thickBot="1" x14ac:dyDescent="0.25">
      <c r="A398" s="76"/>
      <c r="B398" s="78"/>
      <c r="C398" s="78"/>
      <c r="D398" s="78"/>
      <c r="E398" s="78"/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  <c r="AB398" s="78"/>
      <c r="AC398" s="78"/>
    </row>
    <row r="399" spans="1:29" ht="13.5" thickBot="1" x14ac:dyDescent="0.25">
      <c r="A399" s="76"/>
      <c r="B399" s="78"/>
      <c r="C399" s="78"/>
      <c r="D399" s="78"/>
      <c r="E399" s="78"/>
      <c r="F399" s="78"/>
      <c r="G399" s="78"/>
      <c r="H399" s="78"/>
      <c r="I399" s="78"/>
      <c r="J399" s="78"/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  <c r="AB399" s="78"/>
      <c r="AC399" s="78"/>
    </row>
    <row r="400" spans="1:29" ht="13.5" thickBot="1" x14ac:dyDescent="0.25">
      <c r="A400" s="76"/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  <c r="AB400" s="78"/>
      <c r="AC400" s="78"/>
    </row>
    <row r="401" spans="1:29" ht="13.5" thickBot="1" x14ac:dyDescent="0.25">
      <c r="A401" s="76"/>
      <c r="B401" s="78"/>
      <c r="C401" s="78"/>
      <c r="D401" s="78"/>
      <c r="E401" s="78"/>
      <c r="F401" s="78"/>
      <c r="G401" s="78"/>
      <c r="H401" s="78"/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  <c r="AB401" s="78"/>
      <c r="AC401" s="78"/>
    </row>
    <row r="402" spans="1:29" ht="13.5" thickBot="1" x14ac:dyDescent="0.25">
      <c r="A402" s="76"/>
      <c r="B402" s="78"/>
      <c r="C402" s="78"/>
      <c r="D402" s="78"/>
      <c r="E402" s="78"/>
      <c r="F402" s="78"/>
      <c r="G402" s="78"/>
      <c r="H402" s="78"/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  <c r="AB402" s="78"/>
      <c r="AC402" s="78"/>
    </row>
    <row r="403" spans="1:29" ht="13.5" thickBot="1" x14ac:dyDescent="0.25">
      <c r="A403" s="76"/>
      <c r="B403" s="78"/>
      <c r="C403" s="78"/>
      <c r="D403" s="78"/>
      <c r="E403" s="78"/>
      <c r="F403" s="78"/>
      <c r="G403" s="78"/>
      <c r="H403" s="78"/>
      <c r="I403" s="78"/>
      <c r="J403" s="78"/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  <c r="AB403" s="78"/>
      <c r="AC403" s="78"/>
    </row>
    <row r="404" spans="1:29" ht="13.5" thickBot="1" x14ac:dyDescent="0.25">
      <c r="A404" s="76"/>
      <c r="B404" s="78"/>
      <c r="C404" s="78"/>
      <c r="D404" s="78"/>
      <c r="E404" s="78"/>
      <c r="F404" s="78"/>
      <c r="G404" s="78"/>
      <c r="H404" s="78"/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  <c r="AB404" s="78"/>
      <c r="AC404" s="78"/>
    </row>
    <row r="405" spans="1:29" ht="13.5" thickBot="1" x14ac:dyDescent="0.25">
      <c r="A405" s="76"/>
      <c r="B405" s="78"/>
      <c r="C405" s="78"/>
      <c r="D405" s="78"/>
      <c r="E405" s="78"/>
      <c r="F405" s="78"/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  <c r="AB405" s="78"/>
      <c r="AC405" s="78"/>
    </row>
    <row r="406" spans="1:29" ht="13.5" thickBot="1" x14ac:dyDescent="0.25">
      <c r="A406" s="76"/>
      <c r="B406" s="78"/>
      <c r="C406" s="78"/>
      <c r="D406" s="78"/>
      <c r="E406" s="78"/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  <c r="AB406" s="78"/>
      <c r="AC406" s="78"/>
    </row>
    <row r="407" spans="1:29" ht="13.5" thickBot="1" x14ac:dyDescent="0.25">
      <c r="A407" s="76"/>
      <c r="B407" s="78"/>
      <c r="C407" s="78"/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  <c r="AB407" s="78"/>
      <c r="AC407" s="78"/>
    </row>
    <row r="408" spans="1:29" ht="13.5" thickBot="1" x14ac:dyDescent="0.25">
      <c r="A408" s="76"/>
      <c r="B408" s="78"/>
      <c r="C408" s="78"/>
      <c r="D408" s="78"/>
      <c r="E408" s="78"/>
      <c r="F408" s="78"/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  <c r="AB408" s="78"/>
      <c r="AC408" s="78"/>
    </row>
    <row r="409" spans="1:29" ht="13.5" thickBot="1" x14ac:dyDescent="0.25">
      <c r="A409" s="76"/>
      <c r="B409" s="78"/>
      <c r="C409" s="78"/>
      <c r="D409" s="78"/>
      <c r="E409" s="78"/>
      <c r="F409" s="78"/>
      <c r="G409" s="78"/>
      <c r="H409" s="78"/>
      <c r="I409" s="78"/>
      <c r="J409" s="78"/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  <c r="AB409" s="78"/>
      <c r="AC409" s="78"/>
    </row>
    <row r="410" spans="1:29" ht="13.5" thickBot="1" x14ac:dyDescent="0.25">
      <c r="A410" s="76"/>
      <c r="B410" s="78"/>
      <c r="C410" s="78"/>
      <c r="D410" s="78"/>
      <c r="E410" s="78"/>
      <c r="F410" s="78"/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  <c r="AB410" s="78"/>
      <c r="AC410" s="78"/>
    </row>
    <row r="411" spans="1:29" ht="13.5" thickBot="1" x14ac:dyDescent="0.25">
      <c r="A411" s="76"/>
      <c r="B411" s="78"/>
      <c r="C411" s="78"/>
      <c r="D411" s="78"/>
      <c r="E411" s="78"/>
      <c r="F411" s="78"/>
      <c r="G411" s="78"/>
      <c r="H411" s="78"/>
      <c r="I411" s="78"/>
      <c r="J411" s="78"/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  <c r="AB411" s="78"/>
      <c r="AC411" s="78"/>
    </row>
    <row r="412" spans="1:29" ht="13.5" thickBot="1" x14ac:dyDescent="0.25">
      <c r="A412" s="76"/>
      <c r="B412" s="78"/>
      <c r="C412" s="78"/>
      <c r="D412" s="78"/>
      <c r="E412" s="78"/>
      <c r="F412" s="78"/>
      <c r="G412" s="78"/>
      <c r="H412" s="78"/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  <c r="AB412" s="78"/>
      <c r="AC412" s="78"/>
    </row>
    <row r="413" spans="1:29" ht="13.5" thickBot="1" x14ac:dyDescent="0.25">
      <c r="A413" s="76"/>
      <c r="B413" s="78"/>
      <c r="C413" s="78"/>
      <c r="D413" s="78"/>
      <c r="E413" s="78"/>
      <c r="F413" s="78"/>
      <c r="G413" s="78"/>
      <c r="H413" s="78"/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  <c r="AB413" s="78"/>
      <c r="AC413" s="78"/>
    </row>
    <row r="414" spans="1:29" ht="13.5" thickBot="1" x14ac:dyDescent="0.25">
      <c r="A414" s="76"/>
      <c r="B414" s="78"/>
      <c r="C414" s="78"/>
      <c r="D414" s="78"/>
      <c r="E414" s="78"/>
      <c r="F414" s="78"/>
      <c r="G414" s="78"/>
      <c r="H414" s="78"/>
      <c r="I414" s="78"/>
      <c r="J414" s="78"/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  <c r="AB414" s="78"/>
      <c r="AC414" s="78"/>
    </row>
    <row r="415" spans="1:29" ht="13.5" thickBot="1" x14ac:dyDescent="0.25">
      <c r="A415" s="76"/>
      <c r="B415" s="78"/>
      <c r="C415" s="78"/>
      <c r="D415" s="78"/>
      <c r="E415" s="78"/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  <c r="AB415" s="78"/>
      <c r="AC415" s="78"/>
    </row>
    <row r="416" spans="1:29" ht="13.5" thickBot="1" x14ac:dyDescent="0.25">
      <c r="A416" s="76"/>
      <c r="B416" s="78"/>
      <c r="C416" s="78"/>
      <c r="D416" s="78"/>
      <c r="E416" s="78"/>
      <c r="F416" s="78"/>
      <c r="G416" s="78"/>
      <c r="H416" s="78"/>
      <c r="I416" s="78"/>
      <c r="J416" s="78"/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  <c r="AB416" s="78"/>
      <c r="AC416" s="78"/>
    </row>
    <row r="417" spans="1:29" ht="13.5" thickBot="1" x14ac:dyDescent="0.25">
      <c r="A417" s="76"/>
      <c r="B417" s="78"/>
      <c r="C417" s="78"/>
      <c r="D417" s="78"/>
      <c r="E417" s="78"/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  <c r="AB417" s="78"/>
      <c r="AC417" s="78"/>
    </row>
    <row r="418" spans="1:29" ht="13.5" thickBot="1" x14ac:dyDescent="0.25">
      <c r="A418" s="76"/>
      <c r="B418" s="78"/>
      <c r="C418" s="78"/>
      <c r="D418" s="78"/>
      <c r="E418" s="78"/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  <c r="AB418" s="78"/>
      <c r="AC418" s="78"/>
    </row>
    <row r="419" spans="1:29" ht="13.5" thickBot="1" x14ac:dyDescent="0.25">
      <c r="A419" s="76"/>
      <c r="B419" s="78"/>
      <c r="C419" s="78"/>
      <c r="D419" s="78"/>
      <c r="E419" s="78"/>
      <c r="F419" s="78"/>
      <c r="G419" s="78"/>
      <c r="H419" s="78"/>
      <c r="I419" s="78"/>
      <c r="J419" s="78"/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  <c r="AB419" s="78"/>
      <c r="AC419" s="78"/>
    </row>
    <row r="420" spans="1:29" ht="13.5" thickBot="1" x14ac:dyDescent="0.25">
      <c r="A420" s="76"/>
      <c r="B420" s="78"/>
      <c r="C420" s="78"/>
      <c r="D420" s="78"/>
      <c r="E420" s="78"/>
      <c r="F420" s="78"/>
      <c r="G420" s="78"/>
      <c r="H420" s="78"/>
      <c r="I420" s="78"/>
      <c r="J420" s="78"/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  <c r="AB420" s="78"/>
      <c r="AC420" s="78"/>
    </row>
    <row r="421" spans="1:29" ht="13.5" thickBot="1" x14ac:dyDescent="0.25">
      <c r="A421" s="76"/>
      <c r="B421" s="78"/>
      <c r="C421" s="78"/>
      <c r="D421" s="78"/>
      <c r="E421" s="78"/>
      <c r="F421" s="78"/>
      <c r="G421" s="78"/>
      <c r="H421" s="78"/>
      <c r="I421" s="78"/>
      <c r="J421" s="78"/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  <c r="AB421" s="78"/>
      <c r="AC421" s="78"/>
    </row>
    <row r="422" spans="1:29" ht="13.5" thickBot="1" x14ac:dyDescent="0.25">
      <c r="A422" s="76"/>
      <c r="B422" s="78"/>
      <c r="C422" s="78"/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  <c r="AB422" s="78"/>
      <c r="AC422" s="78"/>
    </row>
    <row r="423" spans="1:29" ht="13.5" thickBot="1" x14ac:dyDescent="0.25">
      <c r="A423" s="76"/>
      <c r="B423" s="78"/>
      <c r="C423" s="78"/>
      <c r="D423" s="78"/>
      <c r="E423" s="78"/>
      <c r="F423" s="78"/>
      <c r="G423" s="78"/>
      <c r="H423" s="78"/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  <c r="AB423" s="78"/>
      <c r="AC423" s="78"/>
    </row>
    <row r="424" spans="1:29" ht="13.5" thickBot="1" x14ac:dyDescent="0.25">
      <c r="A424" s="76"/>
      <c r="B424" s="78"/>
      <c r="C424" s="78"/>
      <c r="D424" s="78"/>
      <c r="E424" s="78"/>
      <c r="F424" s="78"/>
      <c r="G424" s="78"/>
      <c r="H424" s="78"/>
      <c r="I424" s="78"/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  <c r="AB424" s="78"/>
      <c r="AC424" s="78"/>
    </row>
    <row r="425" spans="1:29" ht="13.5" thickBot="1" x14ac:dyDescent="0.25">
      <c r="A425" s="76"/>
      <c r="B425" s="78"/>
      <c r="C425" s="78"/>
      <c r="D425" s="78"/>
      <c r="E425" s="78"/>
      <c r="F425" s="78"/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  <c r="AB425" s="78"/>
      <c r="AC425" s="78"/>
    </row>
    <row r="426" spans="1:29" ht="13.5" thickBot="1" x14ac:dyDescent="0.25">
      <c r="A426" s="76"/>
      <c r="B426" s="78"/>
      <c r="C426" s="78"/>
      <c r="D426" s="78"/>
      <c r="E426" s="78"/>
      <c r="F426" s="78"/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  <c r="AB426" s="78"/>
      <c r="AC426" s="78"/>
    </row>
    <row r="427" spans="1:29" ht="13.5" thickBot="1" x14ac:dyDescent="0.25">
      <c r="A427" s="76"/>
      <c r="B427" s="78"/>
      <c r="C427" s="78"/>
      <c r="D427" s="78"/>
      <c r="E427" s="78"/>
      <c r="F427" s="78"/>
      <c r="G427" s="78"/>
      <c r="H427" s="78"/>
      <c r="I427" s="78"/>
      <c r="J427" s="78"/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  <c r="AB427" s="78"/>
      <c r="AC427" s="78"/>
    </row>
    <row r="428" spans="1:29" ht="13.5" thickBot="1" x14ac:dyDescent="0.25">
      <c r="A428" s="76"/>
      <c r="B428" s="78"/>
      <c r="C428" s="78"/>
      <c r="D428" s="78"/>
      <c r="E428" s="78"/>
      <c r="F428" s="78"/>
      <c r="G428" s="78"/>
      <c r="H428" s="78"/>
      <c r="I428" s="78"/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  <c r="AB428" s="78"/>
      <c r="AC428" s="78"/>
    </row>
    <row r="429" spans="1:29" ht="13.5" thickBot="1" x14ac:dyDescent="0.25">
      <c r="A429" s="76"/>
      <c r="B429" s="78"/>
      <c r="C429" s="78"/>
      <c r="D429" s="78"/>
      <c r="E429" s="78"/>
      <c r="F429" s="78"/>
      <c r="G429" s="78"/>
      <c r="H429" s="78"/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  <c r="AB429" s="78"/>
      <c r="AC429" s="78"/>
    </row>
    <row r="430" spans="1:29" ht="13.5" thickBot="1" x14ac:dyDescent="0.25">
      <c r="A430" s="76"/>
      <c r="B430" s="78"/>
      <c r="C430" s="78"/>
      <c r="D430" s="78"/>
      <c r="E430" s="78"/>
      <c r="F430" s="78"/>
      <c r="G430" s="78"/>
      <c r="H430" s="78"/>
      <c r="I430" s="78"/>
      <c r="J430" s="78"/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  <c r="AB430" s="78"/>
      <c r="AC430" s="78"/>
    </row>
    <row r="431" spans="1:29" ht="13.5" thickBot="1" x14ac:dyDescent="0.25">
      <c r="A431" s="76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  <c r="AB431" s="78"/>
      <c r="AC431" s="78"/>
    </row>
    <row r="432" spans="1:29" ht="13.5" thickBot="1" x14ac:dyDescent="0.25">
      <c r="A432" s="76"/>
      <c r="B432" s="78"/>
      <c r="C432" s="78"/>
      <c r="D432" s="78"/>
      <c r="E432" s="78"/>
      <c r="F432" s="78"/>
      <c r="G432" s="78"/>
      <c r="H432" s="78"/>
      <c r="I432" s="78"/>
      <c r="J432" s="78"/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  <c r="AB432" s="78"/>
      <c r="AC432" s="78"/>
    </row>
    <row r="433" spans="1:29" ht="13.5" thickBot="1" x14ac:dyDescent="0.25">
      <c r="A433" s="76"/>
      <c r="B433" s="78"/>
      <c r="C433" s="78"/>
      <c r="D433" s="78"/>
      <c r="E433" s="78"/>
      <c r="F433" s="78"/>
      <c r="G433" s="78"/>
      <c r="H433" s="78"/>
      <c r="I433" s="78"/>
      <c r="J433" s="78"/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  <c r="AB433" s="78"/>
      <c r="AC433" s="78"/>
    </row>
    <row r="434" spans="1:29" ht="13.5" thickBot="1" x14ac:dyDescent="0.25">
      <c r="A434" s="76"/>
      <c r="B434" s="78"/>
      <c r="C434" s="78"/>
      <c r="D434" s="78"/>
      <c r="E434" s="78"/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  <c r="AB434" s="78"/>
      <c r="AC434" s="78"/>
    </row>
    <row r="435" spans="1:29" ht="13.5" thickBot="1" x14ac:dyDescent="0.25">
      <c r="A435" s="76"/>
      <c r="B435" s="78"/>
      <c r="C435" s="78"/>
      <c r="D435" s="78"/>
      <c r="E435" s="78"/>
      <c r="F435" s="78"/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  <c r="AB435" s="78"/>
      <c r="AC435" s="78"/>
    </row>
    <row r="436" spans="1:29" ht="13.5" thickBot="1" x14ac:dyDescent="0.25">
      <c r="A436" s="76"/>
      <c r="B436" s="78"/>
      <c r="C436" s="78"/>
      <c r="D436" s="78"/>
      <c r="E436" s="78"/>
      <c r="F436" s="78"/>
      <c r="G436" s="78"/>
      <c r="H436" s="78"/>
      <c r="I436" s="78"/>
      <c r="J436" s="78"/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  <c r="AB436" s="78"/>
      <c r="AC436" s="78"/>
    </row>
    <row r="437" spans="1:29" ht="13.5" thickBot="1" x14ac:dyDescent="0.25">
      <c r="A437" s="76"/>
      <c r="B437" s="78"/>
      <c r="C437" s="78"/>
      <c r="D437" s="78"/>
      <c r="E437" s="78"/>
      <c r="F437" s="78"/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  <c r="AB437" s="78"/>
      <c r="AC437" s="78"/>
    </row>
    <row r="438" spans="1:29" ht="13.5" thickBot="1" x14ac:dyDescent="0.25">
      <c r="A438" s="76"/>
      <c r="B438" s="78"/>
      <c r="C438" s="78"/>
      <c r="D438" s="78"/>
      <c r="E438" s="78"/>
      <c r="F438" s="78"/>
      <c r="G438" s="78"/>
      <c r="H438" s="78"/>
      <c r="I438" s="78"/>
      <c r="J438" s="78"/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  <c r="AB438" s="78"/>
      <c r="AC438" s="78"/>
    </row>
    <row r="439" spans="1:29" ht="13.5" thickBot="1" x14ac:dyDescent="0.25">
      <c r="A439" s="76"/>
      <c r="B439" s="78"/>
      <c r="C439" s="78"/>
      <c r="D439" s="78"/>
      <c r="E439" s="78"/>
      <c r="F439" s="78"/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  <c r="AB439" s="78"/>
      <c r="AC439" s="78"/>
    </row>
    <row r="440" spans="1:29" ht="13.5" thickBot="1" x14ac:dyDescent="0.25">
      <c r="A440" s="76"/>
      <c r="B440" s="78"/>
      <c r="C440" s="78"/>
      <c r="D440" s="78"/>
      <c r="E440" s="78"/>
      <c r="F440" s="78"/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  <c r="AB440" s="78"/>
      <c r="AC440" s="78"/>
    </row>
    <row r="441" spans="1:29" ht="13.5" thickBot="1" x14ac:dyDescent="0.25">
      <c r="A441" s="76"/>
      <c r="B441" s="78"/>
      <c r="C441" s="78"/>
      <c r="D441" s="78"/>
      <c r="E441" s="78"/>
      <c r="F441" s="78"/>
      <c r="G441" s="78"/>
      <c r="H441" s="78"/>
      <c r="I441" s="78"/>
      <c r="J441" s="78"/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  <c r="AB441" s="78"/>
      <c r="AC441" s="78"/>
    </row>
    <row r="442" spans="1:29" ht="13.5" thickBot="1" x14ac:dyDescent="0.25">
      <c r="A442" s="76"/>
      <c r="B442" s="78"/>
      <c r="C442" s="78"/>
      <c r="D442" s="78"/>
      <c r="E442" s="78"/>
      <c r="F442" s="78"/>
      <c r="G442" s="78"/>
      <c r="H442" s="78"/>
      <c r="I442" s="78"/>
      <c r="J442" s="78"/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  <c r="AB442" s="78"/>
      <c r="AC442" s="78"/>
    </row>
    <row r="443" spans="1:29" ht="13.5" thickBot="1" x14ac:dyDescent="0.25">
      <c r="A443" s="76"/>
      <c r="B443" s="78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  <c r="AB443" s="78"/>
      <c r="AC443" s="78"/>
    </row>
    <row r="444" spans="1:29" ht="13.5" thickBot="1" x14ac:dyDescent="0.25">
      <c r="A444" s="76"/>
      <c r="B444" s="78"/>
      <c r="C444" s="78"/>
      <c r="D444" s="78"/>
      <c r="E444" s="78"/>
      <c r="F444" s="78"/>
      <c r="G444" s="78"/>
      <c r="H444" s="78"/>
      <c r="I444" s="78"/>
      <c r="J444" s="78"/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  <c r="AB444" s="78"/>
      <c r="AC444" s="78"/>
    </row>
    <row r="445" spans="1:29" ht="13.5" thickBot="1" x14ac:dyDescent="0.25">
      <c r="A445" s="76"/>
      <c r="B445" s="78"/>
      <c r="C445" s="78"/>
      <c r="D445" s="78"/>
      <c r="E445" s="78"/>
      <c r="F445" s="78"/>
      <c r="G445" s="78"/>
      <c r="H445" s="78"/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  <c r="AB445" s="78"/>
      <c r="AC445" s="78"/>
    </row>
    <row r="446" spans="1:29" ht="13.5" thickBot="1" x14ac:dyDescent="0.25">
      <c r="A446" s="76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  <c r="AB446" s="78"/>
      <c r="AC446" s="78"/>
    </row>
    <row r="447" spans="1:29" ht="13.5" thickBot="1" x14ac:dyDescent="0.25">
      <c r="A447" s="76"/>
      <c r="B447" s="78"/>
      <c r="C447" s="78"/>
      <c r="D447" s="78"/>
      <c r="E447" s="78"/>
      <c r="F447" s="78"/>
      <c r="G447" s="78"/>
      <c r="H447" s="78"/>
      <c r="I447" s="78"/>
      <c r="J447" s="78"/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  <c r="AB447" s="78"/>
      <c r="AC447" s="78"/>
    </row>
    <row r="448" spans="1:29" ht="13.5" thickBot="1" x14ac:dyDescent="0.25">
      <c r="A448" s="76"/>
      <c r="B448" s="78"/>
      <c r="C448" s="78"/>
      <c r="D448" s="78"/>
      <c r="E448" s="78"/>
      <c r="F448" s="78"/>
      <c r="G448" s="78"/>
      <c r="H448" s="78"/>
      <c r="I448" s="78"/>
      <c r="J448" s="78"/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  <c r="AB448" s="78"/>
      <c r="AC448" s="78"/>
    </row>
    <row r="449" spans="1:29" ht="13.5" thickBot="1" x14ac:dyDescent="0.25">
      <c r="A449" s="76"/>
      <c r="B449" s="78"/>
      <c r="C449" s="78"/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  <c r="AB449" s="78"/>
      <c r="AC449" s="78"/>
    </row>
    <row r="450" spans="1:29" ht="13.5" thickBot="1" x14ac:dyDescent="0.25">
      <c r="A450" s="76"/>
      <c r="B450" s="78"/>
      <c r="C450" s="78"/>
      <c r="D450" s="78"/>
      <c r="E450" s="78"/>
      <c r="F450" s="78"/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  <c r="AB450" s="78"/>
      <c r="AC450" s="78"/>
    </row>
    <row r="451" spans="1:29" ht="13.5" thickBot="1" x14ac:dyDescent="0.25">
      <c r="A451" s="76"/>
      <c r="B451" s="78"/>
      <c r="C451" s="78"/>
      <c r="D451" s="78"/>
      <c r="E451" s="78"/>
      <c r="F451" s="78"/>
      <c r="G451" s="78"/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  <c r="AB451" s="78"/>
      <c r="AC451" s="78"/>
    </row>
    <row r="452" spans="1:29" ht="13.5" thickBot="1" x14ac:dyDescent="0.25">
      <c r="A452" s="76"/>
      <c r="B452" s="78"/>
      <c r="C452" s="78"/>
      <c r="D452" s="78"/>
      <c r="E452" s="78"/>
      <c r="F452" s="78"/>
      <c r="G452" s="78"/>
      <c r="H452" s="78"/>
      <c r="I452" s="78"/>
      <c r="J452" s="78"/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  <c r="AB452" s="78"/>
      <c r="AC452" s="78"/>
    </row>
    <row r="453" spans="1:29" ht="13.5" thickBot="1" x14ac:dyDescent="0.25">
      <c r="A453" s="76"/>
      <c r="B453" s="78"/>
      <c r="C453" s="78"/>
      <c r="D453" s="78"/>
      <c r="E453" s="78"/>
      <c r="F453" s="78"/>
      <c r="G453" s="78"/>
      <c r="H453" s="78"/>
      <c r="I453" s="78"/>
      <c r="J453" s="78"/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  <c r="AB453" s="78"/>
      <c r="AC453" s="78"/>
    </row>
    <row r="454" spans="1:29" ht="13.5" thickBot="1" x14ac:dyDescent="0.25">
      <c r="A454" s="76"/>
      <c r="B454" s="78"/>
      <c r="C454" s="78"/>
      <c r="D454" s="78"/>
      <c r="E454" s="78"/>
      <c r="F454" s="78"/>
      <c r="G454" s="78"/>
      <c r="H454" s="78"/>
      <c r="I454" s="78"/>
      <c r="J454" s="78"/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  <c r="AB454" s="78"/>
      <c r="AC454" s="78"/>
    </row>
    <row r="455" spans="1:29" ht="13.5" thickBot="1" x14ac:dyDescent="0.25">
      <c r="A455" s="76"/>
      <c r="B455" s="78"/>
      <c r="C455" s="78"/>
      <c r="D455" s="78"/>
      <c r="E455" s="78"/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  <c r="AB455" s="78"/>
      <c r="AC455" s="78"/>
    </row>
    <row r="456" spans="1:29" ht="13.5" thickBot="1" x14ac:dyDescent="0.25">
      <c r="A456" s="76"/>
      <c r="B456" s="78"/>
      <c r="C456" s="78"/>
      <c r="D456" s="78"/>
      <c r="E456" s="78"/>
      <c r="F456" s="78"/>
      <c r="G456" s="78"/>
      <c r="H456" s="78"/>
      <c r="I456" s="78"/>
      <c r="J456" s="78"/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  <c r="AB456" s="78"/>
      <c r="AC456" s="78"/>
    </row>
    <row r="457" spans="1:29" ht="13.5" thickBot="1" x14ac:dyDescent="0.25">
      <c r="A457" s="76"/>
      <c r="B457" s="78"/>
      <c r="C457" s="78"/>
      <c r="D457" s="78"/>
      <c r="E457" s="78"/>
      <c r="F457" s="78"/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  <c r="AB457" s="78"/>
      <c r="AC457" s="78"/>
    </row>
    <row r="458" spans="1:29" ht="13.5" thickBot="1" x14ac:dyDescent="0.25">
      <c r="A458" s="76"/>
      <c r="B458" s="78"/>
      <c r="C458" s="78"/>
      <c r="D458" s="78"/>
      <c r="E458" s="78"/>
      <c r="F458" s="78"/>
      <c r="G458" s="78"/>
      <c r="H458" s="78"/>
      <c r="I458" s="78"/>
      <c r="J458" s="78"/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  <c r="AB458" s="78"/>
      <c r="AC458" s="78"/>
    </row>
    <row r="459" spans="1:29" ht="13.5" thickBot="1" x14ac:dyDescent="0.25">
      <c r="A459" s="76"/>
      <c r="B459" s="78"/>
      <c r="C459" s="78"/>
      <c r="D459" s="78"/>
      <c r="E459" s="78"/>
      <c r="F459" s="78"/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  <c r="AB459" s="78"/>
      <c r="AC459" s="78"/>
    </row>
    <row r="460" spans="1:29" ht="13.5" thickBot="1" x14ac:dyDescent="0.25">
      <c r="A460" s="76"/>
      <c r="B460" s="78"/>
      <c r="C460" s="78"/>
      <c r="D460" s="78"/>
      <c r="E460" s="78"/>
      <c r="F460" s="78"/>
      <c r="G460" s="78"/>
      <c r="H460" s="78"/>
      <c r="I460" s="78"/>
      <c r="J460" s="78"/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  <c r="AB460" s="78"/>
      <c r="AC460" s="78"/>
    </row>
    <row r="461" spans="1:29" ht="13.5" thickBot="1" x14ac:dyDescent="0.25">
      <c r="A461" s="76"/>
      <c r="B461" s="78"/>
      <c r="C461" s="78"/>
      <c r="D461" s="78"/>
      <c r="E461" s="78"/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  <c r="AB461" s="78"/>
      <c r="AC461" s="78"/>
    </row>
    <row r="462" spans="1:29" ht="13.5" thickBot="1" x14ac:dyDescent="0.25">
      <c r="A462" s="76"/>
      <c r="B462" s="78"/>
      <c r="C462" s="78"/>
      <c r="D462" s="78"/>
      <c r="E462" s="78"/>
      <c r="F462" s="78"/>
      <c r="G462" s="78"/>
      <c r="H462" s="78"/>
      <c r="I462" s="78"/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  <c r="AB462" s="78"/>
      <c r="AC462" s="78"/>
    </row>
    <row r="463" spans="1:29" ht="13.5" thickBot="1" x14ac:dyDescent="0.25">
      <c r="A463" s="76"/>
      <c r="B463" s="78"/>
      <c r="C463" s="78"/>
      <c r="D463" s="78"/>
      <c r="E463" s="78"/>
      <c r="F463" s="78"/>
      <c r="G463" s="78"/>
      <c r="H463" s="78"/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  <c r="AB463" s="78"/>
      <c r="AC463" s="78"/>
    </row>
    <row r="464" spans="1:29" ht="13.5" thickBot="1" x14ac:dyDescent="0.25">
      <c r="A464" s="76"/>
      <c r="B464" s="78"/>
      <c r="C464" s="78"/>
      <c r="D464" s="78"/>
      <c r="E464" s="78"/>
      <c r="F464" s="78"/>
      <c r="G464" s="78"/>
      <c r="H464" s="78"/>
      <c r="I464" s="78"/>
      <c r="J464" s="78"/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  <c r="AB464" s="78"/>
      <c r="AC464" s="78"/>
    </row>
    <row r="465" spans="1:29" ht="13.5" thickBot="1" x14ac:dyDescent="0.25">
      <c r="A465" s="76"/>
      <c r="B465" s="78"/>
      <c r="C465" s="78"/>
      <c r="D465" s="78"/>
      <c r="E465" s="78"/>
      <c r="F465" s="78"/>
      <c r="G465" s="78"/>
      <c r="H465" s="78"/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  <c r="AB465" s="78"/>
      <c r="AC465" s="78"/>
    </row>
    <row r="466" spans="1:29" ht="13.5" thickBot="1" x14ac:dyDescent="0.25">
      <c r="A466" s="76"/>
      <c r="B466" s="78"/>
      <c r="C466" s="78"/>
      <c r="D466" s="78"/>
      <c r="E466" s="78"/>
      <c r="F466" s="78"/>
      <c r="G466" s="78"/>
      <c r="H466" s="78"/>
      <c r="I466" s="78"/>
      <c r="J466" s="78"/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  <c r="AB466" s="78"/>
      <c r="AC466" s="78"/>
    </row>
    <row r="467" spans="1:29" ht="13.5" thickBot="1" x14ac:dyDescent="0.25">
      <c r="A467" s="76"/>
      <c r="B467" s="78"/>
      <c r="C467" s="78"/>
      <c r="D467" s="78"/>
      <c r="E467" s="78"/>
      <c r="F467" s="78"/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  <c r="AB467" s="78"/>
      <c r="AC467" s="78"/>
    </row>
    <row r="468" spans="1:29" ht="13.5" thickBot="1" x14ac:dyDescent="0.25">
      <c r="A468" s="76"/>
      <c r="B468" s="78"/>
      <c r="C468" s="78"/>
      <c r="D468" s="78"/>
      <c r="E468" s="78"/>
      <c r="F468" s="78"/>
      <c r="G468" s="78"/>
      <c r="H468" s="78"/>
      <c r="I468" s="78"/>
      <c r="J468" s="78"/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  <c r="AB468" s="78"/>
      <c r="AC468" s="78"/>
    </row>
    <row r="469" spans="1:29" ht="13.5" thickBot="1" x14ac:dyDescent="0.25">
      <c r="A469" s="76"/>
      <c r="B469" s="78"/>
      <c r="C469" s="78"/>
      <c r="D469" s="78"/>
      <c r="E469" s="78"/>
      <c r="F469" s="78"/>
      <c r="G469" s="78"/>
      <c r="H469" s="78"/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  <c r="AB469" s="78"/>
      <c r="AC469" s="78"/>
    </row>
    <row r="470" spans="1:29" ht="13.5" thickBot="1" x14ac:dyDescent="0.25">
      <c r="A470" s="76"/>
      <c r="B470" s="78"/>
      <c r="C470" s="78"/>
      <c r="D470" s="78"/>
      <c r="E470" s="78"/>
      <c r="F470" s="78"/>
      <c r="G470" s="78"/>
      <c r="H470" s="78"/>
      <c r="I470" s="78"/>
      <c r="J470" s="78"/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  <c r="AB470" s="78"/>
      <c r="AC470" s="78"/>
    </row>
    <row r="471" spans="1:29" ht="13.5" thickBot="1" x14ac:dyDescent="0.25">
      <c r="A471" s="76"/>
      <c r="B471" s="78"/>
      <c r="C471" s="78"/>
      <c r="D471" s="78"/>
      <c r="E471" s="78"/>
      <c r="F471" s="78"/>
      <c r="G471" s="78"/>
      <c r="H471" s="78"/>
      <c r="I471" s="78"/>
      <c r="J471" s="78"/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  <c r="AB471" s="78"/>
      <c r="AC471" s="78"/>
    </row>
    <row r="472" spans="1:29" ht="13.5" thickBot="1" x14ac:dyDescent="0.25">
      <c r="A472" s="76"/>
      <c r="B472" s="78"/>
      <c r="C472" s="78"/>
      <c r="D472" s="78"/>
      <c r="E472" s="78"/>
      <c r="F472" s="78"/>
      <c r="G472" s="78"/>
      <c r="H472" s="78"/>
      <c r="I472" s="78"/>
      <c r="J472" s="78"/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  <c r="AB472" s="78"/>
      <c r="AC472" s="78"/>
    </row>
    <row r="473" spans="1:29" ht="13.5" thickBot="1" x14ac:dyDescent="0.25">
      <c r="A473" s="76"/>
      <c r="B473" s="78"/>
      <c r="C473" s="78"/>
      <c r="D473" s="78"/>
      <c r="E473" s="78"/>
      <c r="F473" s="78"/>
      <c r="G473" s="78"/>
      <c r="H473" s="78"/>
      <c r="I473" s="78"/>
      <c r="J473" s="78"/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  <c r="AB473" s="78"/>
      <c r="AC473" s="78"/>
    </row>
    <row r="474" spans="1:29" ht="13.5" thickBot="1" x14ac:dyDescent="0.25">
      <c r="A474" s="76"/>
      <c r="B474" s="78"/>
      <c r="C474" s="78"/>
      <c r="D474" s="78"/>
      <c r="E474" s="78"/>
      <c r="F474" s="78"/>
      <c r="G474" s="78"/>
      <c r="H474" s="78"/>
      <c r="I474" s="78"/>
      <c r="J474" s="78"/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  <c r="AB474" s="78"/>
      <c r="AC474" s="78"/>
    </row>
    <row r="475" spans="1:29" ht="13.5" thickBot="1" x14ac:dyDescent="0.25">
      <c r="A475" s="76"/>
      <c r="B475" s="78"/>
      <c r="C475" s="78"/>
      <c r="D475" s="78"/>
      <c r="E475" s="78"/>
      <c r="F475" s="78"/>
      <c r="G475" s="78"/>
      <c r="H475" s="78"/>
      <c r="I475" s="78"/>
      <c r="J475" s="78"/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  <c r="AB475" s="78"/>
      <c r="AC475" s="78"/>
    </row>
    <row r="476" spans="1:29" ht="13.5" thickBot="1" x14ac:dyDescent="0.25">
      <c r="A476" s="76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  <c r="AB476" s="78"/>
      <c r="AC476" s="78"/>
    </row>
    <row r="477" spans="1:29" ht="13.5" thickBot="1" x14ac:dyDescent="0.25">
      <c r="A477" s="76"/>
      <c r="B477" s="78"/>
      <c r="C477" s="78"/>
      <c r="D477" s="78"/>
      <c r="E477" s="78"/>
      <c r="F477" s="78"/>
      <c r="G477" s="78"/>
      <c r="H477" s="78"/>
      <c r="I477" s="78"/>
      <c r="J477" s="78"/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  <c r="AB477" s="78"/>
      <c r="AC477" s="78"/>
    </row>
    <row r="478" spans="1:29" ht="13.5" thickBot="1" x14ac:dyDescent="0.25">
      <c r="A478" s="76"/>
      <c r="B478" s="78"/>
      <c r="C478" s="78"/>
      <c r="D478" s="78"/>
      <c r="E478" s="78"/>
      <c r="F478" s="78"/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  <c r="AB478" s="78"/>
      <c r="AC478" s="78"/>
    </row>
    <row r="479" spans="1:29" ht="13.5" thickBot="1" x14ac:dyDescent="0.25">
      <c r="A479" s="76"/>
      <c r="B479" s="78"/>
      <c r="C479" s="78"/>
      <c r="D479" s="78"/>
      <c r="E479" s="78"/>
      <c r="F479" s="78"/>
      <c r="G479" s="78"/>
      <c r="H479" s="78"/>
      <c r="I479" s="78"/>
      <c r="J479" s="78"/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  <c r="AB479" s="78"/>
      <c r="AC479" s="78"/>
    </row>
    <row r="480" spans="1:29" ht="13.5" thickBot="1" x14ac:dyDescent="0.25">
      <c r="A480" s="76"/>
      <c r="B480" s="78"/>
      <c r="C480" s="78"/>
      <c r="D480" s="78"/>
      <c r="E480" s="78"/>
      <c r="F480" s="78"/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  <c r="AB480" s="78"/>
      <c r="AC480" s="78"/>
    </row>
    <row r="481" spans="1:29" ht="13.5" thickBot="1" x14ac:dyDescent="0.25">
      <c r="A481" s="76"/>
      <c r="B481" s="78"/>
      <c r="C481" s="78"/>
      <c r="D481" s="78"/>
      <c r="E481" s="78"/>
      <c r="F481" s="78"/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  <c r="AB481" s="78"/>
      <c r="AC481" s="78"/>
    </row>
    <row r="482" spans="1:29" ht="13.5" thickBot="1" x14ac:dyDescent="0.25">
      <c r="A482" s="76"/>
      <c r="B482" s="78"/>
      <c r="C482" s="78"/>
      <c r="D482" s="78"/>
      <c r="E482" s="78"/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  <c r="AB482" s="78"/>
      <c r="AC482" s="78"/>
    </row>
    <row r="483" spans="1:29" ht="13.5" thickBot="1" x14ac:dyDescent="0.25">
      <c r="A483" s="76"/>
      <c r="B483" s="78"/>
      <c r="C483" s="78"/>
      <c r="D483" s="78"/>
      <c r="E483" s="78"/>
      <c r="F483" s="78"/>
      <c r="G483" s="78"/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  <c r="AB483" s="78"/>
      <c r="AC483" s="78"/>
    </row>
    <row r="484" spans="1:29" ht="13.5" thickBot="1" x14ac:dyDescent="0.25">
      <c r="A484" s="76"/>
      <c r="B484" s="78"/>
      <c r="C484" s="78"/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  <c r="AB484" s="78"/>
      <c r="AC484" s="78"/>
    </row>
    <row r="485" spans="1:29" ht="13.5" thickBot="1" x14ac:dyDescent="0.25">
      <c r="A485" s="76"/>
      <c r="B485" s="78"/>
      <c r="C485" s="78"/>
      <c r="D485" s="78"/>
      <c r="E485" s="78"/>
      <c r="F485" s="78"/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  <c r="AB485" s="78"/>
      <c r="AC485" s="78"/>
    </row>
    <row r="486" spans="1:29" ht="13.5" thickBot="1" x14ac:dyDescent="0.25">
      <c r="A486" s="76"/>
      <c r="B486" s="78"/>
      <c r="C486" s="78"/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  <c r="AB486" s="78"/>
      <c r="AC486" s="78"/>
    </row>
    <row r="487" spans="1:29" ht="13.5" thickBot="1" x14ac:dyDescent="0.25">
      <c r="A487" s="76"/>
      <c r="B487" s="78"/>
      <c r="C487" s="78"/>
      <c r="D487" s="78"/>
      <c r="E487" s="78"/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  <c r="AB487" s="78"/>
      <c r="AC487" s="78"/>
    </row>
    <row r="488" spans="1:29" ht="13.5" thickBot="1" x14ac:dyDescent="0.25">
      <c r="A488" s="76"/>
      <c r="B488" s="78"/>
      <c r="C488" s="78"/>
      <c r="D488" s="78"/>
      <c r="E488" s="78"/>
      <c r="F488" s="78"/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  <c r="AB488" s="78"/>
      <c r="AC488" s="78"/>
    </row>
    <row r="489" spans="1:29" ht="13.5" thickBot="1" x14ac:dyDescent="0.25">
      <c r="A489" s="76"/>
      <c r="B489" s="78"/>
      <c r="C489" s="78"/>
      <c r="D489" s="78"/>
      <c r="E489" s="78"/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  <c r="AB489" s="78"/>
      <c r="AC489" s="78"/>
    </row>
    <row r="490" spans="1:29" ht="13.5" thickBot="1" x14ac:dyDescent="0.25">
      <c r="A490" s="76"/>
      <c r="B490" s="78"/>
      <c r="C490" s="78"/>
      <c r="D490" s="78"/>
      <c r="E490" s="78"/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  <c r="AB490" s="78"/>
      <c r="AC490" s="78"/>
    </row>
    <row r="491" spans="1:29" ht="13.5" thickBot="1" x14ac:dyDescent="0.25">
      <c r="A491" s="76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  <c r="AB491" s="78"/>
      <c r="AC491" s="78"/>
    </row>
    <row r="492" spans="1:29" ht="13.5" thickBot="1" x14ac:dyDescent="0.25">
      <c r="A492" s="76"/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  <c r="AB492" s="78"/>
      <c r="AC492" s="78"/>
    </row>
    <row r="493" spans="1:29" ht="13.5" thickBot="1" x14ac:dyDescent="0.25">
      <c r="A493" s="76"/>
      <c r="B493" s="78"/>
      <c r="C493" s="78"/>
      <c r="D493" s="78"/>
      <c r="E493" s="78"/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  <c r="AB493" s="78"/>
      <c r="AC493" s="78"/>
    </row>
    <row r="494" spans="1:29" ht="13.5" thickBot="1" x14ac:dyDescent="0.25">
      <c r="A494" s="76"/>
      <c r="B494" s="78"/>
      <c r="C494" s="78"/>
      <c r="D494" s="78"/>
      <c r="E494" s="78"/>
      <c r="F494" s="78"/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  <c r="AB494" s="78"/>
      <c r="AC494" s="78"/>
    </row>
    <row r="495" spans="1:29" ht="13.5" thickBot="1" x14ac:dyDescent="0.25">
      <c r="A495" s="76"/>
      <c r="B495" s="78"/>
      <c r="C495" s="78"/>
      <c r="D495" s="78"/>
      <c r="E495" s="78"/>
      <c r="F495" s="78"/>
      <c r="G495" s="78"/>
      <c r="H495" s="78"/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  <c r="AB495" s="78"/>
      <c r="AC495" s="78"/>
    </row>
    <row r="496" spans="1:29" ht="13.5" thickBot="1" x14ac:dyDescent="0.25">
      <c r="A496" s="76"/>
      <c r="B496" s="78"/>
      <c r="C496" s="78"/>
      <c r="D496" s="78"/>
      <c r="E496" s="78"/>
      <c r="F496" s="78"/>
      <c r="G496" s="78"/>
      <c r="H496" s="78"/>
      <c r="I496" s="78"/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  <c r="AB496" s="78"/>
      <c r="AC496" s="78"/>
    </row>
    <row r="497" spans="1:29" ht="13.5" thickBot="1" x14ac:dyDescent="0.25">
      <c r="A497" s="76"/>
      <c r="B497" s="78"/>
      <c r="C497" s="78"/>
      <c r="D497" s="78"/>
      <c r="E497" s="78"/>
      <c r="F497" s="78"/>
      <c r="G497" s="78"/>
      <c r="H497" s="78"/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  <c r="AB497" s="78"/>
      <c r="AC497" s="78"/>
    </row>
    <row r="498" spans="1:29" ht="13.5" thickBot="1" x14ac:dyDescent="0.25">
      <c r="A498" s="76"/>
      <c r="B498" s="78"/>
      <c r="C498" s="78"/>
      <c r="D498" s="78"/>
      <c r="E498" s="78"/>
      <c r="F498" s="78"/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  <c r="AB498" s="78"/>
      <c r="AC498" s="78"/>
    </row>
    <row r="499" spans="1:29" ht="13.5" thickBot="1" x14ac:dyDescent="0.25">
      <c r="A499" s="76"/>
      <c r="B499" s="78"/>
      <c r="C499" s="78"/>
      <c r="D499" s="78"/>
      <c r="E499" s="78"/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  <c r="AB499" s="78"/>
      <c r="AC499" s="78"/>
    </row>
    <row r="500" spans="1:29" ht="13.5" thickBot="1" x14ac:dyDescent="0.25">
      <c r="A500" s="76"/>
      <c r="B500" s="78"/>
      <c r="C500" s="78"/>
      <c r="D500" s="78"/>
      <c r="E500" s="78"/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  <c r="AB500" s="78"/>
      <c r="AC500" s="78"/>
    </row>
    <row r="501" spans="1:29" ht="13.5" thickBot="1" x14ac:dyDescent="0.25">
      <c r="A501" s="76"/>
      <c r="B501" s="78"/>
      <c r="C501" s="78"/>
      <c r="D501" s="78"/>
      <c r="E501" s="78"/>
      <c r="F501" s="78"/>
      <c r="G501" s="78"/>
      <c r="H501" s="78"/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  <c r="AB501" s="78"/>
      <c r="AC501" s="78"/>
    </row>
    <row r="502" spans="1:29" ht="13.5" thickBot="1" x14ac:dyDescent="0.25">
      <c r="A502" s="76"/>
      <c r="B502" s="78"/>
      <c r="C502" s="78"/>
      <c r="D502" s="78"/>
      <c r="E502" s="78"/>
      <c r="F502" s="78"/>
      <c r="G502" s="78"/>
      <c r="H502" s="78"/>
      <c r="I502" s="78"/>
      <c r="J502" s="78"/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  <c r="AB502" s="78"/>
      <c r="AC502" s="78"/>
    </row>
    <row r="503" spans="1:29" ht="13.5" thickBot="1" x14ac:dyDescent="0.25">
      <c r="A503" s="76"/>
      <c r="B503" s="78"/>
      <c r="C503" s="78"/>
      <c r="D503" s="78"/>
      <c r="E503" s="78"/>
      <c r="F503" s="78"/>
      <c r="G503" s="78"/>
      <c r="H503" s="78"/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  <c r="AB503" s="78"/>
      <c r="AC503" s="78"/>
    </row>
    <row r="504" spans="1:29" ht="13.5" thickBot="1" x14ac:dyDescent="0.25">
      <c r="A504" s="76"/>
      <c r="B504" s="78"/>
      <c r="C504" s="78"/>
      <c r="D504" s="78"/>
      <c r="E504" s="78"/>
      <c r="F504" s="78"/>
      <c r="G504" s="78"/>
      <c r="H504" s="78"/>
      <c r="I504" s="78"/>
      <c r="J504" s="78"/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  <c r="AB504" s="78"/>
      <c r="AC504" s="78"/>
    </row>
    <row r="505" spans="1:29" ht="13.5" thickBot="1" x14ac:dyDescent="0.25">
      <c r="A505" s="76"/>
      <c r="B505" s="78"/>
      <c r="C505" s="78"/>
      <c r="D505" s="78"/>
      <c r="E505" s="78"/>
      <c r="F505" s="78"/>
      <c r="G505" s="78"/>
      <c r="H505" s="78"/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  <c r="AB505" s="78"/>
      <c r="AC505" s="78"/>
    </row>
    <row r="506" spans="1:29" ht="13.5" thickBot="1" x14ac:dyDescent="0.25">
      <c r="A506" s="76"/>
      <c r="B506" s="78"/>
      <c r="C506" s="78"/>
      <c r="D506" s="78"/>
      <c r="E506" s="78"/>
      <c r="F506" s="78"/>
      <c r="G506" s="78"/>
      <c r="H506" s="78"/>
      <c r="I506" s="78"/>
      <c r="J506" s="78"/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  <c r="AB506" s="78"/>
      <c r="AC506" s="78"/>
    </row>
    <row r="507" spans="1:29" ht="13.5" thickBot="1" x14ac:dyDescent="0.25">
      <c r="A507" s="76"/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</row>
    <row r="508" spans="1:29" ht="13.5" thickBot="1" x14ac:dyDescent="0.25">
      <c r="A508" s="76"/>
      <c r="B508" s="78"/>
      <c r="C508" s="78"/>
      <c r="D508" s="78"/>
      <c r="E508" s="78"/>
      <c r="F508" s="78"/>
      <c r="G508" s="78"/>
      <c r="H508" s="78"/>
      <c r="I508" s="78"/>
      <c r="J508" s="78"/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</row>
    <row r="509" spans="1:29" ht="13.5" thickBot="1" x14ac:dyDescent="0.25">
      <c r="A509" s="76"/>
      <c r="B509" s="78"/>
      <c r="C509" s="78"/>
      <c r="D509" s="78"/>
      <c r="E509" s="78"/>
      <c r="F509" s="78"/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  <c r="AB509" s="78"/>
      <c r="AC509" s="78"/>
    </row>
    <row r="510" spans="1:29" ht="13.5" thickBot="1" x14ac:dyDescent="0.25">
      <c r="A510" s="76"/>
      <c r="B510" s="78"/>
      <c r="C510" s="78"/>
      <c r="D510" s="78"/>
      <c r="E510" s="78"/>
      <c r="F510" s="78"/>
      <c r="G510" s="78"/>
      <c r="H510" s="78"/>
      <c r="I510" s="78"/>
      <c r="J510" s="78"/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  <c r="AB510" s="78"/>
      <c r="AC510" s="78"/>
    </row>
    <row r="511" spans="1:29" ht="13.5" thickBot="1" x14ac:dyDescent="0.25">
      <c r="A511" s="76"/>
      <c r="B511" s="78"/>
      <c r="C511" s="78"/>
      <c r="D511" s="78"/>
      <c r="E511" s="78"/>
      <c r="F511" s="78"/>
      <c r="G511" s="78"/>
      <c r="H511" s="78"/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</row>
    <row r="512" spans="1:29" ht="13.5" thickBot="1" x14ac:dyDescent="0.25">
      <c r="A512" s="76"/>
      <c r="B512" s="78"/>
      <c r="C512" s="78"/>
      <c r="D512" s="78"/>
      <c r="E512" s="78"/>
      <c r="F512" s="78"/>
      <c r="G512" s="78"/>
      <c r="H512" s="78"/>
      <c r="I512" s="78"/>
      <c r="J512" s="78"/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</row>
    <row r="513" spans="1:29" ht="13.5" thickBot="1" x14ac:dyDescent="0.25">
      <c r="A513" s="76"/>
      <c r="B513" s="78"/>
      <c r="C513" s="78"/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</row>
    <row r="514" spans="1:29" ht="13.5" thickBot="1" x14ac:dyDescent="0.25">
      <c r="A514" s="76"/>
      <c r="B514" s="78"/>
      <c r="C514" s="78"/>
      <c r="D514" s="78"/>
      <c r="E514" s="78"/>
      <c r="F514" s="78"/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</row>
    <row r="515" spans="1:29" ht="13.5" thickBot="1" x14ac:dyDescent="0.25">
      <c r="A515" s="76"/>
      <c r="B515" s="78"/>
      <c r="C515" s="78"/>
      <c r="D515" s="78"/>
      <c r="E515" s="78"/>
      <c r="F515" s="78"/>
      <c r="G515" s="78"/>
      <c r="H515" s="78"/>
      <c r="I515" s="78"/>
      <c r="J515" s="78"/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  <c r="AB515" s="78"/>
      <c r="AC515" s="78"/>
    </row>
    <row r="516" spans="1:29" ht="13.5" thickBot="1" x14ac:dyDescent="0.25">
      <c r="A516" s="76"/>
      <c r="B516" s="78"/>
      <c r="C516" s="78"/>
      <c r="D516" s="78"/>
      <c r="E516" s="78"/>
      <c r="F516" s="78"/>
      <c r="G516" s="78"/>
      <c r="H516" s="78"/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</row>
    <row r="517" spans="1:29" ht="13.5" thickBot="1" x14ac:dyDescent="0.25">
      <c r="A517" s="76"/>
      <c r="B517" s="78"/>
      <c r="C517" s="78"/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</row>
    <row r="518" spans="1:29" ht="13.5" thickBot="1" x14ac:dyDescent="0.25">
      <c r="A518" s="76"/>
      <c r="B518" s="78"/>
      <c r="C518" s="78"/>
      <c r="D518" s="78"/>
      <c r="E518" s="78"/>
      <c r="F518" s="78"/>
      <c r="G518" s="78"/>
      <c r="H518" s="78"/>
      <c r="I518" s="78"/>
      <c r="J518" s="78"/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</row>
    <row r="519" spans="1:29" ht="13.5" thickBot="1" x14ac:dyDescent="0.25">
      <c r="A519" s="76"/>
      <c r="B519" s="78"/>
      <c r="C519" s="78"/>
      <c r="D519" s="78"/>
      <c r="E519" s="78"/>
      <c r="F519" s="78"/>
      <c r="G519" s="78"/>
      <c r="H519" s="78"/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</row>
    <row r="520" spans="1:29" ht="13.5" thickBot="1" x14ac:dyDescent="0.25">
      <c r="A520" s="76"/>
      <c r="B520" s="78"/>
      <c r="C520" s="78"/>
      <c r="D520" s="78"/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</row>
    <row r="521" spans="1:29" ht="13.5" thickBot="1" x14ac:dyDescent="0.25">
      <c r="A521" s="76"/>
      <c r="B521" s="78"/>
      <c r="C521" s="78"/>
      <c r="D521" s="78"/>
      <c r="E521" s="78"/>
      <c r="F521" s="78"/>
      <c r="G521" s="78"/>
      <c r="H521" s="78"/>
      <c r="I521" s="78"/>
      <c r="J521" s="78"/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  <c r="AB521" s="78"/>
      <c r="AC521" s="78"/>
    </row>
    <row r="522" spans="1:29" ht="13.5" thickBot="1" x14ac:dyDescent="0.25">
      <c r="A522" s="76"/>
      <c r="B522" s="78"/>
      <c r="C522" s="78"/>
      <c r="D522" s="78"/>
      <c r="E522" s="78"/>
      <c r="F522" s="78"/>
      <c r="G522" s="78"/>
      <c r="H522" s="78"/>
      <c r="I522" s="78"/>
      <c r="J522" s="78"/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  <c r="AB522" s="78"/>
      <c r="AC522" s="78"/>
    </row>
    <row r="523" spans="1:29" ht="13.5" thickBot="1" x14ac:dyDescent="0.25">
      <c r="A523" s="76"/>
      <c r="B523" s="78"/>
      <c r="C523" s="78"/>
      <c r="D523" s="78"/>
      <c r="E523" s="78"/>
      <c r="F523" s="78"/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  <c r="AB523" s="78"/>
      <c r="AC523" s="78"/>
    </row>
    <row r="524" spans="1:29" ht="13.5" thickBot="1" x14ac:dyDescent="0.25">
      <c r="A524" s="76"/>
      <c r="B524" s="78"/>
      <c r="C524" s="78"/>
      <c r="D524" s="78"/>
      <c r="E524" s="78"/>
      <c r="F524" s="78"/>
      <c r="G524" s="78"/>
      <c r="H524" s="78"/>
      <c r="I524" s="78"/>
      <c r="J524" s="78"/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  <c r="AB524" s="78"/>
      <c r="AC524" s="78"/>
    </row>
    <row r="525" spans="1:29" ht="13.5" thickBot="1" x14ac:dyDescent="0.25">
      <c r="A525" s="76"/>
      <c r="B525" s="78"/>
      <c r="C525" s="78"/>
      <c r="D525" s="78"/>
      <c r="E525" s="78"/>
      <c r="F525" s="78"/>
      <c r="G525" s="78"/>
      <c r="H525" s="78"/>
      <c r="I525" s="78"/>
      <c r="J525" s="78"/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  <c r="AB525" s="78"/>
      <c r="AC525" s="78"/>
    </row>
    <row r="526" spans="1:29" ht="13.5" thickBot="1" x14ac:dyDescent="0.25">
      <c r="A526" s="76"/>
      <c r="B526" s="78"/>
      <c r="C526" s="78"/>
      <c r="D526" s="78"/>
      <c r="E526" s="78"/>
      <c r="F526" s="78"/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  <c r="AB526" s="78"/>
      <c r="AC526" s="78"/>
    </row>
    <row r="527" spans="1:29" ht="13.5" thickBot="1" x14ac:dyDescent="0.25">
      <c r="A527" s="76"/>
      <c r="B527" s="78"/>
      <c r="C527" s="78"/>
      <c r="D527" s="78"/>
      <c r="E527" s="78"/>
      <c r="F527" s="78"/>
      <c r="G527" s="78"/>
      <c r="H527" s="78"/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  <c r="AB527" s="78"/>
      <c r="AC527" s="78"/>
    </row>
    <row r="528" spans="1:29" ht="13.5" thickBot="1" x14ac:dyDescent="0.25">
      <c r="A528" s="76"/>
      <c r="B528" s="78"/>
      <c r="C528" s="78"/>
      <c r="D528" s="78"/>
      <c r="E528" s="78"/>
      <c r="F528" s="78"/>
      <c r="G528" s="78"/>
      <c r="H528" s="78"/>
      <c r="I528" s="78"/>
      <c r="J528" s="78"/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  <c r="AB528" s="78"/>
      <c r="AC528" s="78"/>
    </row>
    <row r="529" spans="1:29" ht="13.5" thickBot="1" x14ac:dyDescent="0.25">
      <c r="A529" s="76"/>
      <c r="B529" s="78"/>
      <c r="C529" s="78"/>
      <c r="D529" s="78"/>
      <c r="E529" s="78"/>
      <c r="F529" s="78"/>
      <c r="G529" s="78"/>
      <c r="H529" s="78"/>
      <c r="I529" s="78"/>
      <c r="J529" s="78"/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  <c r="AB529" s="78"/>
      <c r="AC529" s="78"/>
    </row>
    <row r="530" spans="1:29" ht="13.5" thickBot="1" x14ac:dyDescent="0.25">
      <c r="A530" s="76"/>
      <c r="B530" s="78"/>
      <c r="C530" s="78"/>
      <c r="D530" s="78"/>
      <c r="E530" s="78"/>
      <c r="F530" s="78"/>
      <c r="G530" s="78"/>
      <c r="H530" s="78"/>
      <c r="I530" s="78"/>
      <c r="J530" s="78"/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  <c r="AB530" s="78"/>
      <c r="AC530" s="78"/>
    </row>
    <row r="531" spans="1:29" ht="13.5" thickBot="1" x14ac:dyDescent="0.25">
      <c r="A531" s="76"/>
      <c r="B531" s="78"/>
      <c r="C531" s="78"/>
      <c r="D531" s="78"/>
      <c r="E531" s="78"/>
      <c r="F531" s="78"/>
      <c r="G531" s="78"/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  <c r="AB531" s="78"/>
      <c r="AC531" s="78"/>
    </row>
    <row r="532" spans="1:29" ht="13.5" thickBot="1" x14ac:dyDescent="0.25">
      <c r="A532" s="76"/>
      <c r="B532" s="78"/>
      <c r="C532" s="78"/>
      <c r="D532" s="78"/>
      <c r="E532" s="78"/>
      <c r="F532" s="78"/>
      <c r="G532" s="78"/>
      <c r="H532" s="78"/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  <c r="AB532" s="78"/>
      <c r="AC532" s="78"/>
    </row>
    <row r="533" spans="1:29" ht="13.5" thickBot="1" x14ac:dyDescent="0.25">
      <c r="A533" s="76"/>
      <c r="B533" s="78"/>
      <c r="C533" s="78"/>
      <c r="D533" s="78"/>
      <c r="E533" s="78"/>
      <c r="F533" s="78"/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  <c r="AB533" s="78"/>
      <c r="AC533" s="78"/>
    </row>
    <row r="534" spans="1:29" ht="13.5" thickBot="1" x14ac:dyDescent="0.25">
      <c r="A534" s="76"/>
      <c r="B534" s="78"/>
      <c r="C534" s="78"/>
      <c r="D534" s="78"/>
      <c r="E534" s="78"/>
      <c r="F534" s="78"/>
      <c r="G534" s="78"/>
      <c r="H534" s="78"/>
      <c r="I534" s="78"/>
      <c r="J534" s="78"/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</row>
    <row r="535" spans="1:29" ht="13.5" thickBot="1" x14ac:dyDescent="0.25">
      <c r="A535" s="76"/>
      <c r="B535" s="78"/>
      <c r="C535" s="78"/>
      <c r="D535" s="78"/>
      <c r="E535" s="78"/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</row>
    <row r="536" spans="1:29" ht="13.5" thickBot="1" x14ac:dyDescent="0.25">
      <c r="A536" s="76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</row>
    <row r="537" spans="1:29" ht="13.5" thickBot="1" x14ac:dyDescent="0.25">
      <c r="A537" s="76"/>
      <c r="B537" s="78"/>
      <c r="C537" s="78"/>
      <c r="D537" s="78"/>
      <c r="E537" s="78"/>
      <c r="F537" s="78"/>
      <c r="G537" s="78"/>
      <c r="H537" s="78"/>
      <c r="I537" s="78"/>
      <c r="J537" s="78"/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</row>
    <row r="538" spans="1:29" ht="13.5" thickBot="1" x14ac:dyDescent="0.25">
      <c r="A538" s="76"/>
      <c r="B538" s="78"/>
      <c r="C538" s="78"/>
      <c r="D538" s="78"/>
      <c r="E538" s="78"/>
      <c r="F538" s="78"/>
      <c r="G538" s="78"/>
      <c r="H538" s="78"/>
      <c r="I538" s="78"/>
      <c r="J538" s="78"/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</row>
    <row r="539" spans="1:29" ht="13.5" thickBot="1" x14ac:dyDescent="0.25">
      <c r="A539" s="76"/>
      <c r="B539" s="78"/>
      <c r="C539" s="78"/>
      <c r="D539" s="78"/>
      <c r="E539" s="78"/>
      <c r="F539" s="78"/>
      <c r="G539" s="78"/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</row>
    <row r="540" spans="1:29" ht="13.5" thickBot="1" x14ac:dyDescent="0.25">
      <c r="A540" s="76"/>
      <c r="B540" s="78"/>
      <c r="C540" s="78"/>
      <c r="D540" s="78"/>
      <c r="E540" s="78"/>
      <c r="F540" s="78"/>
      <c r="G540" s="78"/>
      <c r="H540" s="78"/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</row>
    <row r="541" spans="1:29" ht="13.5" thickBot="1" x14ac:dyDescent="0.25">
      <c r="A541" s="76"/>
      <c r="B541" s="78"/>
      <c r="C541" s="78"/>
      <c r="D541" s="78"/>
      <c r="E541" s="78"/>
      <c r="F541" s="78"/>
      <c r="G541" s="78"/>
      <c r="H541" s="78"/>
      <c r="I541" s="78"/>
      <c r="J541" s="78"/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</row>
    <row r="542" spans="1:29" ht="13.5" thickBot="1" x14ac:dyDescent="0.25">
      <c r="A542" s="76"/>
      <c r="B542" s="78"/>
      <c r="C542" s="78"/>
      <c r="D542" s="78"/>
      <c r="E542" s="78"/>
      <c r="F542" s="78"/>
      <c r="G542" s="78"/>
      <c r="H542" s="78"/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  <c r="AB542" s="78"/>
      <c r="AC542" s="78"/>
    </row>
    <row r="543" spans="1:29" ht="13.5" thickBot="1" x14ac:dyDescent="0.25">
      <c r="A543" s="76"/>
      <c r="B543" s="78"/>
      <c r="C543" s="78"/>
      <c r="D543" s="78"/>
      <c r="E543" s="78"/>
      <c r="F543" s="78"/>
      <c r="G543" s="78"/>
      <c r="H543" s="78"/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  <c r="AB543" s="78"/>
      <c r="AC543" s="78"/>
    </row>
    <row r="544" spans="1:29" ht="13.5" thickBot="1" x14ac:dyDescent="0.25">
      <c r="A544" s="76"/>
      <c r="B544" s="78"/>
      <c r="C544" s="78"/>
      <c r="D544" s="78"/>
      <c r="E544" s="78"/>
      <c r="F544" s="78"/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  <c r="AB544" s="78"/>
      <c r="AC544" s="78"/>
    </row>
    <row r="545" spans="1:29" ht="13.5" thickBot="1" x14ac:dyDescent="0.25">
      <c r="A545" s="76"/>
      <c r="B545" s="78"/>
      <c r="C545" s="78"/>
      <c r="D545" s="78"/>
      <c r="E545" s="78"/>
      <c r="F545" s="78"/>
      <c r="G545" s="78"/>
      <c r="H545" s="78"/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  <c r="AB545" s="78"/>
      <c r="AC545" s="78"/>
    </row>
    <row r="546" spans="1:29" ht="13.5" thickBot="1" x14ac:dyDescent="0.25">
      <c r="A546" s="76"/>
      <c r="B546" s="78"/>
      <c r="C546" s="78"/>
      <c r="D546" s="78"/>
      <c r="E546" s="78"/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  <c r="AB546" s="78"/>
      <c r="AC546" s="78"/>
    </row>
    <row r="547" spans="1:29" ht="13.5" thickBot="1" x14ac:dyDescent="0.25">
      <c r="A547" s="76"/>
      <c r="B547" s="78"/>
      <c r="C547" s="78"/>
      <c r="D547" s="78"/>
      <c r="E547" s="78"/>
      <c r="F547" s="78"/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  <c r="AB547" s="78"/>
      <c r="AC547" s="78"/>
    </row>
    <row r="548" spans="1:29" ht="13.5" thickBot="1" x14ac:dyDescent="0.25">
      <c r="A548" s="76"/>
      <c r="B548" s="78"/>
      <c r="C548" s="78"/>
      <c r="D548" s="78"/>
      <c r="E548" s="78"/>
      <c r="F548" s="78"/>
      <c r="G548" s="78"/>
      <c r="H548" s="78"/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  <c r="AB548" s="78"/>
      <c r="AC548" s="78"/>
    </row>
    <row r="549" spans="1:29" ht="13.5" thickBot="1" x14ac:dyDescent="0.25">
      <c r="A549" s="76"/>
      <c r="B549" s="78"/>
      <c r="C549" s="78"/>
      <c r="D549" s="78"/>
      <c r="E549" s="78"/>
      <c r="F549" s="78"/>
      <c r="G549" s="78"/>
      <c r="H549" s="78"/>
      <c r="I549" s="78"/>
      <c r="J549" s="78"/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  <c r="AB549" s="78"/>
      <c r="AC549" s="78"/>
    </row>
    <row r="550" spans="1:29" ht="13.5" thickBot="1" x14ac:dyDescent="0.25">
      <c r="A550" s="76"/>
      <c r="B550" s="78"/>
      <c r="C550" s="78"/>
      <c r="D550" s="78"/>
      <c r="E550" s="78"/>
      <c r="F550" s="78"/>
      <c r="G550" s="78"/>
      <c r="H550" s="78"/>
      <c r="I550" s="78"/>
      <c r="J550" s="78"/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  <c r="AB550" s="78"/>
      <c r="AC550" s="78"/>
    </row>
    <row r="551" spans="1:29" ht="13.5" thickBot="1" x14ac:dyDescent="0.25">
      <c r="A551" s="76"/>
      <c r="B551" s="78"/>
      <c r="C551" s="78"/>
      <c r="D551" s="78"/>
      <c r="E551" s="78"/>
      <c r="F551" s="78"/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  <c r="AB551" s="78"/>
      <c r="AC551" s="78"/>
    </row>
    <row r="552" spans="1:29" ht="13.5" thickBot="1" x14ac:dyDescent="0.25">
      <c r="A552" s="76"/>
      <c r="B552" s="78"/>
      <c r="C552" s="78"/>
      <c r="D552" s="78"/>
      <c r="E552" s="78"/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  <c r="AB552" s="78"/>
      <c r="AC552" s="78"/>
    </row>
    <row r="553" spans="1:29" ht="13.5" thickBot="1" x14ac:dyDescent="0.25">
      <c r="A553" s="76"/>
      <c r="B553" s="78"/>
      <c r="C553" s="78"/>
      <c r="D553" s="78"/>
      <c r="E553" s="78"/>
      <c r="F553" s="78"/>
      <c r="G553" s="78"/>
      <c r="H553" s="78"/>
      <c r="I553" s="78"/>
      <c r="J553" s="78"/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  <c r="AB553" s="78"/>
      <c r="AC553" s="78"/>
    </row>
    <row r="554" spans="1:29" ht="13.5" thickBot="1" x14ac:dyDescent="0.25">
      <c r="A554" s="76"/>
      <c r="B554" s="78"/>
      <c r="C554" s="78"/>
      <c r="D554" s="78"/>
      <c r="E554" s="78"/>
      <c r="F554" s="78"/>
      <c r="G554" s="78"/>
      <c r="H554" s="78"/>
      <c r="I554" s="78"/>
      <c r="J554" s="78"/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  <c r="AB554" s="78"/>
      <c r="AC554" s="78"/>
    </row>
    <row r="555" spans="1:29" ht="13.5" thickBot="1" x14ac:dyDescent="0.25">
      <c r="A555" s="76"/>
      <c r="B555" s="78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  <c r="AB555" s="78"/>
      <c r="AC555" s="78"/>
    </row>
    <row r="556" spans="1:29" ht="13.5" thickBot="1" x14ac:dyDescent="0.25">
      <c r="A556" s="76"/>
      <c r="B556" s="78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  <c r="AB556" s="78"/>
      <c r="AC556" s="78"/>
    </row>
    <row r="557" spans="1:29" ht="13.5" thickBot="1" x14ac:dyDescent="0.25">
      <c r="A557" s="76"/>
      <c r="B557" s="78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  <c r="AB557" s="78"/>
      <c r="AC557" s="78"/>
    </row>
    <row r="558" spans="1:29" ht="13.5" thickBot="1" x14ac:dyDescent="0.25">
      <c r="A558" s="76"/>
      <c r="B558" s="78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  <c r="AB558" s="78"/>
      <c r="AC558" s="78"/>
    </row>
    <row r="559" spans="1:29" ht="13.5" thickBot="1" x14ac:dyDescent="0.25">
      <c r="A559" s="76"/>
      <c r="B559" s="78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  <c r="AB559" s="78"/>
      <c r="AC559" s="78"/>
    </row>
    <row r="560" spans="1:29" ht="13.5" thickBot="1" x14ac:dyDescent="0.25">
      <c r="A560" s="76"/>
      <c r="B560" s="78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  <c r="AB560" s="78"/>
      <c r="AC560" s="78"/>
    </row>
    <row r="561" spans="1:29" ht="13.5" thickBot="1" x14ac:dyDescent="0.25">
      <c r="A561" s="76"/>
      <c r="B561" s="78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  <c r="AB561" s="78"/>
      <c r="AC561" s="78"/>
    </row>
    <row r="562" spans="1:29" ht="13.5" thickBot="1" x14ac:dyDescent="0.25">
      <c r="A562" s="76"/>
      <c r="B562" s="78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  <c r="AB562" s="78"/>
      <c r="AC562" s="78"/>
    </row>
    <row r="563" spans="1:29" ht="13.5" thickBot="1" x14ac:dyDescent="0.25">
      <c r="A563" s="76"/>
      <c r="B563" s="78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  <c r="AB563" s="78"/>
      <c r="AC563" s="78"/>
    </row>
    <row r="564" spans="1:29" ht="13.5" thickBot="1" x14ac:dyDescent="0.25">
      <c r="A564" s="76"/>
      <c r="B564" s="78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  <c r="AB564" s="78"/>
      <c r="AC564" s="78"/>
    </row>
    <row r="565" spans="1:29" ht="13.5" thickBot="1" x14ac:dyDescent="0.25">
      <c r="A565" s="76"/>
      <c r="B565" s="78"/>
      <c r="C565" s="78"/>
      <c r="D565" s="78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  <c r="AB565" s="78"/>
      <c r="AC565" s="78"/>
    </row>
    <row r="566" spans="1:29" ht="13.5" thickBot="1" x14ac:dyDescent="0.25">
      <c r="A566" s="76"/>
      <c r="B566" s="78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</row>
    <row r="567" spans="1:29" ht="13.5" thickBot="1" x14ac:dyDescent="0.25">
      <c r="A567" s="76"/>
      <c r="B567" s="78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  <c r="AB567" s="78"/>
      <c r="AC567" s="78"/>
    </row>
    <row r="568" spans="1:29" ht="13.5" thickBot="1" x14ac:dyDescent="0.25">
      <c r="A568" s="76"/>
      <c r="B568" s="78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  <c r="AB568" s="78"/>
      <c r="AC568" s="78"/>
    </row>
    <row r="569" spans="1:29" ht="13.5" thickBot="1" x14ac:dyDescent="0.25">
      <c r="A569" s="76"/>
      <c r="B569" s="78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  <c r="AB569" s="78"/>
      <c r="AC569" s="78"/>
    </row>
    <row r="570" spans="1:29" ht="13.5" thickBot="1" x14ac:dyDescent="0.25">
      <c r="A570" s="76"/>
      <c r="B570" s="78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  <c r="AB570" s="78"/>
      <c r="AC570" s="78"/>
    </row>
    <row r="571" spans="1:29" ht="13.5" thickBot="1" x14ac:dyDescent="0.25">
      <c r="A571" s="76"/>
      <c r="B571" s="78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  <c r="AB571" s="78"/>
      <c r="AC571" s="78"/>
    </row>
    <row r="572" spans="1:29" ht="13.5" thickBot="1" x14ac:dyDescent="0.25">
      <c r="A572" s="76"/>
      <c r="B572" s="78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  <c r="AB572" s="78"/>
      <c r="AC572" s="78"/>
    </row>
    <row r="573" spans="1:29" ht="13.5" thickBot="1" x14ac:dyDescent="0.25">
      <c r="A573" s="76"/>
      <c r="B573" s="78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  <c r="AB573" s="78"/>
      <c r="AC573" s="78"/>
    </row>
    <row r="574" spans="1:29" ht="13.5" thickBot="1" x14ac:dyDescent="0.25">
      <c r="A574" s="76"/>
      <c r="B574" s="78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  <c r="AB574" s="78"/>
      <c r="AC574" s="78"/>
    </row>
    <row r="575" spans="1:29" ht="13.5" thickBot="1" x14ac:dyDescent="0.25">
      <c r="A575" s="76"/>
      <c r="B575" s="78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  <c r="AB575" s="78"/>
      <c r="AC575" s="78"/>
    </row>
    <row r="576" spans="1:29" ht="13.5" thickBot="1" x14ac:dyDescent="0.25">
      <c r="A576" s="76"/>
      <c r="B576" s="78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  <c r="AB576" s="78"/>
      <c r="AC576" s="78"/>
    </row>
    <row r="577" spans="1:29" ht="13.5" thickBot="1" x14ac:dyDescent="0.25">
      <c r="A577" s="76"/>
      <c r="B577" s="78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  <c r="AB577" s="78"/>
      <c r="AC577" s="78"/>
    </row>
    <row r="578" spans="1:29" ht="13.5" thickBot="1" x14ac:dyDescent="0.25">
      <c r="A578" s="76"/>
      <c r="B578" s="78"/>
      <c r="C578" s="78"/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  <c r="AB578" s="78"/>
      <c r="AC578" s="78"/>
    </row>
    <row r="579" spans="1:29" ht="13.5" thickBot="1" x14ac:dyDescent="0.25">
      <c r="A579" s="76"/>
      <c r="B579" s="78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  <c r="AB579" s="78"/>
      <c r="AC579" s="78"/>
    </row>
    <row r="580" spans="1:29" ht="13.5" thickBot="1" x14ac:dyDescent="0.25">
      <c r="A580" s="76"/>
      <c r="B580" s="78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  <c r="AB580" s="78"/>
      <c r="AC580" s="78"/>
    </row>
    <row r="581" spans="1:29" ht="13.5" thickBot="1" x14ac:dyDescent="0.25">
      <c r="A581" s="76"/>
      <c r="B581" s="78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  <c r="AB581" s="78"/>
      <c r="AC581" s="78"/>
    </row>
    <row r="582" spans="1:29" ht="13.5" thickBot="1" x14ac:dyDescent="0.25">
      <c r="A582" s="76"/>
      <c r="B582" s="78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  <c r="AB582" s="78"/>
      <c r="AC582" s="78"/>
    </row>
    <row r="583" spans="1:29" ht="13.5" thickBot="1" x14ac:dyDescent="0.25">
      <c r="A583" s="76"/>
      <c r="B583" s="78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  <c r="AB583" s="78"/>
      <c r="AC583" s="78"/>
    </row>
    <row r="584" spans="1:29" ht="13.5" thickBot="1" x14ac:dyDescent="0.25">
      <c r="A584" s="76"/>
      <c r="B584" s="78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  <c r="AB584" s="78"/>
      <c r="AC584" s="78"/>
    </row>
    <row r="585" spans="1:29" ht="13.5" thickBot="1" x14ac:dyDescent="0.25">
      <c r="A585" s="76"/>
      <c r="B585" s="78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  <c r="AB585" s="78"/>
      <c r="AC585" s="78"/>
    </row>
    <row r="586" spans="1:29" ht="13.5" thickBot="1" x14ac:dyDescent="0.25">
      <c r="A586" s="76"/>
      <c r="B586" s="78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  <c r="AB586" s="78"/>
      <c r="AC586" s="78"/>
    </row>
    <row r="587" spans="1:29" ht="13.5" thickBot="1" x14ac:dyDescent="0.25">
      <c r="A587" s="76"/>
      <c r="B587" s="78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  <c r="AB587" s="78"/>
      <c r="AC587" s="78"/>
    </row>
    <row r="588" spans="1:29" ht="13.5" thickBot="1" x14ac:dyDescent="0.25">
      <c r="A588" s="76"/>
      <c r="B588" s="78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  <c r="AB588" s="78"/>
      <c r="AC588" s="78"/>
    </row>
    <row r="589" spans="1:29" ht="13.5" thickBot="1" x14ac:dyDescent="0.25">
      <c r="A589" s="76"/>
      <c r="B589" s="78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  <c r="AB589" s="78"/>
      <c r="AC589" s="78"/>
    </row>
    <row r="590" spans="1:29" ht="13.5" thickBot="1" x14ac:dyDescent="0.25">
      <c r="A590" s="76"/>
      <c r="B590" s="78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  <c r="AB590" s="78"/>
      <c r="AC590" s="78"/>
    </row>
    <row r="591" spans="1:29" ht="13.5" thickBot="1" x14ac:dyDescent="0.25">
      <c r="A591" s="76"/>
      <c r="B591" s="78"/>
      <c r="C591" s="78"/>
      <c r="D591" s="78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  <c r="AB591" s="78"/>
      <c r="AC591" s="78"/>
    </row>
    <row r="592" spans="1:29" ht="13.5" thickBot="1" x14ac:dyDescent="0.25">
      <c r="A592" s="76"/>
      <c r="B592" s="78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  <c r="AB592" s="78"/>
      <c r="AC592" s="78"/>
    </row>
    <row r="593" spans="1:29" ht="13.5" thickBot="1" x14ac:dyDescent="0.25">
      <c r="A593" s="76"/>
      <c r="B593" s="78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  <c r="AB593" s="78"/>
      <c r="AC593" s="78"/>
    </row>
    <row r="594" spans="1:29" ht="13.5" thickBot="1" x14ac:dyDescent="0.25">
      <c r="A594" s="76"/>
      <c r="B594" s="78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  <c r="AB594" s="78"/>
      <c r="AC594" s="78"/>
    </row>
    <row r="595" spans="1:29" ht="13.5" thickBot="1" x14ac:dyDescent="0.25">
      <c r="A595" s="76"/>
      <c r="B595" s="78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  <c r="AB595" s="78"/>
      <c r="AC595" s="78"/>
    </row>
    <row r="596" spans="1:29" ht="13.5" thickBot="1" x14ac:dyDescent="0.25">
      <c r="A596" s="76"/>
      <c r="B596" s="78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  <c r="AB596" s="78"/>
      <c r="AC596" s="78"/>
    </row>
    <row r="597" spans="1:29" ht="13.5" thickBot="1" x14ac:dyDescent="0.25">
      <c r="A597" s="76"/>
      <c r="B597" s="78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  <c r="AB597" s="78"/>
      <c r="AC597" s="78"/>
    </row>
    <row r="598" spans="1:29" ht="13.5" thickBot="1" x14ac:dyDescent="0.25">
      <c r="A598" s="76"/>
      <c r="B598" s="78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  <c r="AB598" s="78"/>
      <c r="AC598" s="78"/>
    </row>
    <row r="599" spans="1:29" ht="13.5" thickBot="1" x14ac:dyDescent="0.25">
      <c r="A599" s="76"/>
      <c r="B599" s="78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  <c r="AB599" s="78"/>
      <c r="AC599" s="78"/>
    </row>
    <row r="600" spans="1:29" ht="13.5" thickBot="1" x14ac:dyDescent="0.25">
      <c r="A600" s="76"/>
      <c r="B600" s="78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  <c r="AB600" s="78"/>
      <c r="AC600" s="78"/>
    </row>
    <row r="601" spans="1:29" ht="13.5" thickBot="1" x14ac:dyDescent="0.25">
      <c r="A601" s="76"/>
      <c r="B601" s="78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  <c r="AB601" s="78"/>
      <c r="AC601" s="78"/>
    </row>
    <row r="602" spans="1:29" ht="13.5" thickBot="1" x14ac:dyDescent="0.25">
      <c r="A602" s="76"/>
      <c r="B602" s="78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  <c r="AB602" s="78"/>
      <c r="AC602" s="78"/>
    </row>
    <row r="603" spans="1:29" ht="13.5" thickBot="1" x14ac:dyDescent="0.25">
      <c r="A603" s="76"/>
      <c r="B603" s="78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  <c r="AB603" s="78"/>
      <c r="AC603" s="78"/>
    </row>
    <row r="604" spans="1:29" ht="13.5" thickBot="1" x14ac:dyDescent="0.25">
      <c r="A604" s="76"/>
      <c r="B604" s="78"/>
      <c r="C604" s="78"/>
      <c r="D604" s="78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  <c r="AB604" s="78"/>
      <c r="AC604" s="78"/>
    </row>
    <row r="605" spans="1:29" ht="13.5" thickBot="1" x14ac:dyDescent="0.25">
      <c r="A605" s="76"/>
      <c r="B605" s="78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  <c r="AB605" s="78"/>
      <c r="AC605" s="78"/>
    </row>
    <row r="606" spans="1:29" ht="13.5" thickBot="1" x14ac:dyDescent="0.25">
      <c r="A606" s="76"/>
      <c r="B606" s="78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  <c r="AB606" s="78"/>
      <c r="AC606" s="78"/>
    </row>
    <row r="607" spans="1:29" ht="13.5" thickBot="1" x14ac:dyDescent="0.25">
      <c r="A607" s="76"/>
      <c r="B607" s="78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  <c r="AB607" s="78"/>
      <c r="AC607" s="78"/>
    </row>
    <row r="608" spans="1:29" ht="13.5" thickBot="1" x14ac:dyDescent="0.25">
      <c r="A608" s="76"/>
      <c r="B608" s="78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  <c r="AB608" s="78"/>
      <c r="AC608" s="78"/>
    </row>
    <row r="609" spans="1:29" ht="13.5" thickBot="1" x14ac:dyDescent="0.25">
      <c r="A609" s="76"/>
      <c r="B609" s="78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  <c r="AB609" s="78"/>
      <c r="AC609" s="78"/>
    </row>
    <row r="610" spans="1:29" ht="13.5" thickBot="1" x14ac:dyDescent="0.25">
      <c r="A610" s="76"/>
      <c r="B610" s="78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  <c r="AB610" s="78"/>
      <c r="AC610" s="78"/>
    </row>
    <row r="611" spans="1:29" ht="13.5" thickBot="1" x14ac:dyDescent="0.25">
      <c r="A611" s="76"/>
      <c r="B611" s="78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  <c r="AB611" s="78"/>
      <c r="AC611" s="78"/>
    </row>
    <row r="612" spans="1:29" ht="13.5" thickBot="1" x14ac:dyDescent="0.25">
      <c r="A612" s="76"/>
      <c r="B612" s="78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  <c r="AB612" s="78"/>
      <c r="AC612" s="78"/>
    </row>
    <row r="613" spans="1:29" ht="13.5" thickBot="1" x14ac:dyDescent="0.25">
      <c r="A613" s="76"/>
      <c r="B613" s="78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  <c r="AB613" s="78"/>
      <c r="AC613" s="78"/>
    </row>
    <row r="614" spans="1:29" ht="13.5" thickBot="1" x14ac:dyDescent="0.25">
      <c r="A614" s="76"/>
      <c r="B614" s="78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  <c r="AB614" s="78"/>
      <c r="AC614" s="78"/>
    </row>
    <row r="615" spans="1:29" ht="13.5" thickBot="1" x14ac:dyDescent="0.25">
      <c r="A615" s="76"/>
      <c r="B615" s="78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  <c r="AB615" s="78"/>
      <c r="AC615" s="78"/>
    </row>
    <row r="616" spans="1:29" ht="13.5" thickBot="1" x14ac:dyDescent="0.25">
      <c r="A616" s="76"/>
      <c r="B616" s="78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  <c r="AB616" s="78"/>
      <c r="AC616" s="78"/>
    </row>
    <row r="617" spans="1:29" ht="13.5" thickBot="1" x14ac:dyDescent="0.25">
      <c r="A617" s="76"/>
      <c r="B617" s="78"/>
      <c r="C617" s="78"/>
      <c r="D617" s="78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  <c r="AB617" s="78"/>
      <c r="AC617" s="78"/>
    </row>
    <row r="618" spans="1:29" ht="13.5" thickBot="1" x14ac:dyDescent="0.25">
      <c r="A618" s="76"/>
      <c r="B618" s="78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  <c r="AB618" s="78"/>
      <c r="AC618" s="78"/>
    </row>
    <row r="619" spans="1:29" ht="13.5" thickBot="1" x14ac:dyDescent="0.25">
      <c r="A619" s="76"/>
      <c r="B619" s="78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  <c r="AB619" s="78"/>
      <c r="AC619" s="78"/>
    </row>
    <row r="620" spans="1:29" ht="13.5" thickBot="1" x14ac:dyDescent="0.25">
      <c r="A620" s="76"/>
      <c r="B620" s="78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  <c r="AB620" s="78"/>
      <c r="AC620" s="78"/>
    </row>
    <row r="621" spans="1:29" ht="13.5" thickBot="1" x14ac:dyDescent="0.25">
      <c r="A621" s="76"/>
      <c r="B621" s="78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  <c r="AB621" s="78"/>
      <c r="AC621" s="78"/>
    </row>
    <row r="622" spans="1:29" ht="13.5" thickBot="1" x14ac:dyDescent="0.25">
      <c r="A622" s="76"/>
      <c r="B622" s="78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  <c r="AB622" s="78"/>
      <c r="AC622" s="78"/>
    </row>
    <row r="623" spans="1:29" ht="13.5" thickBot="1" x14ac:dyDescent="0.25">
      <c r="A623" s="76"/>
      <c r="B623" s="78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</row>
    <row r="624" spans="1:29" ht="13.5" thickBot="1" x14ac:dyDescent="0.25">
      <c r="A624" s="76"/>
      <c r="B624" s="78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  <c r="AB624" s="78"/>
      <c r="AC624" s="78"/>
    </row>
    <row r="625" spans="1:29" ht="13.5" thickBot="1" x14ac:dyDescent="0.25">
      <c r="A625" s="76"/>
      <c r="B625" s="78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  <c r="AB625" s="78"/>
      <c r="AC625" s="78"/>
    </row>
    <row r="626" spans="1:29" ht="13.5" thickBot="1" x14ac:dyDescent="0.25">
      <c r="A626" s="76"/>
      <c r="B626" s="78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  <c r="AB626" s="78"/>
      <c r="AC626" s="78"/>
    </row>
    <row r="627" spans="1:29" ht="13.5" thickBot="1" x14ac:dyDescent="0.25">
      <c r="A627" s="76"/>
      <c r="B627" s="78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  <c r="AB627" s="78"/>
      <c r="AC627" s="78"/>
    </row>
    <row r="628" spans="1:29" ht="13.5" thickBot="1" x14ac:dyDescent="0.25">
      <c r="A628" s="76"/>
      <c r="B628" s="78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  <c r="AB628" s="78"/>
      <c r="AC628" s="78"/>
    </row>
    <row r="629" spans="1:29" ht="13.5" thickBot="1" x14ac:dyDescent="0.25">
      <c r="A629" s="76"/>
      <c r="B629" s="78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  <c r="AB629" s="78"/>
      <c r="AC629" s="78"/>
    </row>
    <row r="630" spans="1:29" ht="13.5" thickBot="1" x14ac:dyDescent="0.25">
      <c r="A630" s="76"/>
      <c r="B630" s="78"/>
      <c r="C630" s="78"/>
      <c r="D630" s="78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  <c r="AB630" s="78"/>
      <c r="AC630" s="78"/>
    </row>
    <row r="631" spans="1:29" ht="13.5" thickBot="1" x14ac:dyDescent="0.25">
      <c r="A631" s="76"/>
      <c r="B631" s="78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  <c r="AB631" s="78"/>
      <c r="AC631" s="78"/>
    </row>
    <row r="632" spans="1:29" ht="13.5" thickBot="1" x14ac:dyDescent="0.25">
      <c r="A632" s="76"/>
      <c r="B632" s="78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  <c r="AB632" s="78"/>
      <c r="AC632" s="78"/>
    </row>
    <row r="633" spans="1:29" ht="13.5" thickBot="1" x14ac:dyDescent="0.25">
      <c r="A633" s="76"/>
      <c r="B633" s="78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  <c r="AB633" s="78"/>
      <c r="AC633" s="78"/>
    </row>
    <row r="634" spans="1:29" ht="13.5" thickBot="1" x14ac:dyDescent="0.25">
      <c r="A634" s="76"/>
      <c r="B634" s="78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  <c r="AB634" s="78"/>
      <c r="AC634" s="78"/>
    </row>
    <row r="635" spans="1:29" ht="13.5" thickBot="1" x14ac:dyDescent="0.25">
      <c r="A635" s="76"/>
      <c r="B635" s="78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  <c r="AB635" s="78"/>
      <c r="AC635" s="78"/>
    </row>
    <row r="636" spans="1:29" ht="13.5" thickBot="1" x14ac:dyDescent="0.25">
      <c r="A636" s="76"/>
      <c r="B636" s="78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  <c r="AB636" s="78"/>
      <c r="AC636" s="78"/>
    </row>
    <row r="637" spans="1:29" ht="13.5" thickBot="1" x14ac:dyDescent="0.25">
      <c r="A637" s="76"/>
      <c r="B637" s="78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  <c r="AB637" s="78"/>
      <c r="AC637" s="78"/>
    </row>
    <row r="638" spans="1:29" ht="13.5" thickBot="1" x14ac:dyDescent="0.25">
      <c r="A638" s="76"/>
      <c r="B638" s="78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</row>
    <row r="639" spans="1:29" ht="13.5" thickBot="1" x14ac:dyDescent="0.25">
      <c r="A639" s="76"/>
      <c r="B639" s="78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</row>
    <row r="640" spans="1:29" ht="13.5" thickBot="1" x14ac:dyDescent="0.25">
      <c r="A640" s="76"/>
      <c r="B640" s="78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</row>
    <row r="641" spans="1:29" ht="13.5" thickBot="1" x14ac:dyDescent="0.25">
      <c r="A641" s="76"/>
      <c r="B641" s="78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</row>
    <row r="642" spans="1:29" ht="13.5" thickBot="1" x14ac:dyDescent="0.25">
      <c r="A642" s="76"/>
      <c r="B642" s="78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  <c r="AB642" s="78"/>
      <c r="AC642" s="78"/>
    </row>
    <row r="643" spans="1:29" ht="13.5" thickBot="1" x14ac:dyDescent="0.25">
      <c r="A643" s="76"/>
      <c r="B643" s="78"/>
      <c r="C643" s="78"/>
      <c r="D643" s="78"/>
      <c r="E643" s="78"/>
      <c r="F643" s="78"/>
      <c r="G643" s="78"/>
      <c r="H643" s="78"/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  <c r="AB643" s="78"/>
      <c r="AC643" s="78"/>
    </row>
    <row r="644" spans="1:29" ht="13.5" thickBot="1" x14ac:dyDescent="0.25">
      <c r="A644" s="76"/>
      <c r="B644" s="78"/>
      <c r="C644" s="78"/>
      <c r="D644" s="78"/>
      <c r="E644" s="78"/>
      <c r="F644" s="78"/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  <c r="AB644" s="78"/>
      <c r="AC644" s="78"/>
    </row>
    <row r="645" spans="1:29" ht="13.5" thickBot="1" x14ac:dyDescent="0.25">
      <c r="A645" s="76"/>
      <c r="B645" s="78"/>
      <c r="C645" s="78"/>
      <c r="D645" s="78"/>
      <c r="E645" s="78"/>
      <c r="F645" s="78"/>
      <c r="G645" s="78"/>
      <c r="H645" s="78"/>
      <c r="I645" s="78"/>
      <c r="J645" s="78"/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  <c r="AB645" s="78"/>
      <c r="AC645" s="78"/>
    </row>
    <row r="646" spans="1:29" ht="13.5" thickBot="1" x14ac:dyDescent="0.25">
      <c r="A646" s="76"/>
      <c r="B646" s="78"/>
      <c r="C646" s="78"/>
      <c r="D646" s="78"/>
      <c r="E646" s="78"/>
      <c r="F646" s="78"/>
      <c r="G646" s="78"/>
      <c r="H646" s="78"/>
      <c r="I646" s="78"/>
      <c r="J646" s="78"/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  <c r="AB646" s="78"/>
      <c r="AC646" s="78"/>
    </row>
    <row r="647" spans="1:29" ht="13.5" thickBot="1" x14ac:dyDescent="0.25">
      <c r="A647" s="76"/>
      <c r="B647" s="78"/>
      <c r="C647" s="78"/>
      <c r="D647" s="78"/>
      <c r="E647" s="78"/>
      <c r="F647" s="78"/>
      <c r="G647" s="78"/>
      <c r="H647" s="78"/>
      <c r="I647" s="78"/>
      <c r="J647" s="78"/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  <c r="AB647" s="78"/>
      <c r="AC647" s="78"/>
    </row>
    <row r="648" spans="1:29" ht="13.5" thickBot="1" x14ac:dyDescent="0.25">
      <c r="A648" s="76"/>
      <c r="B648" s="78"/>
      <c r="C648" s="78"/>
      <c r="D648" s="78"/>
      <c r="E648" s="78"/>
      <c r="F648" s="78"/>
      <c r="G648" s="78"/>
      <c r="H648" s="78"/>
      <c r="I648" s="78"/>
      <c r="J648" s="78"/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  <c r="AB648" s="78"/>
      <c r="AC648" s="78"/>
    </row>
    <row r="649" spans="1:29" ht="13.5" thickBot="1" x14ac:dyDescent="0.25">
      <c r="A649" s="76"/>
      <c r="B649" s="78"/>
      <c r="C649" s="78"/>
      <c r="D649" s="78"/>
      <c r="E649" s="78"/>
      <c r="F649" s="78"/>
      <c r="G649" s="78"/>
      <c r="H649" s="78"/>
      <c r="I649" s="78"/>
      <c r="J649" s="78"/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  <c r="AB649" s="78"/>
      <c r="AC649" s="78"/>
    </row>
    <row r="650" spans="1:29" ht="13.5" thickBot="1" x14ac:dyDescent="0.25">
      <c r="A650" s="76"/>
      <c r="B650" s="78"/>
      <c r="C650" s="78"/>
      <c r="D650" s="78"/>
      <c r="E650" s="78"/>
      <c r="F650" s="78"/>
      <c r="G650" s="78"/>
      <c r="H650" s="78"/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  <c r="AB650" s="78"/>
      <c r="AC650" s="78"/>
    </row>
    <row r="651" spans="1:29" ht="13.5" thickBot="1" x14ac:dyDescent="0.25">
      <c r="A651" s="76"/>
      <c r="B651" s="78"/>
      <c r="C651" s="78"/>
      <c r="D651" s="78"/>
      <c r="E651" s="78"/>
      <c r="F651" s="78"/>
      <c r="G651" s="78"/>
      <c r="H651" s="78"/>
      <c r="I651" s="78"/>
      <c r="J651" s="78"/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</row>
    <row r="652" spans="1:29" ht="13.5" thickBot="1" x14ac:dyDescent="0.25">
      <c r="A652" s="76"/>
      <c r="B652" s="78"/>
      <c r="C652" s="78"/>
      <c r="D652" s="78"/>
      <c r="E652" s="78"/>
      <c r="F652" s="78"/>
      <c r="G652" s="78"/>
      <c r="H652" s="78"/>
      <c r="I652" s="78"/>
      <c r="J652" s="78"/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  <c r="AB652" s="78"/>
      <c r="AC652" s="78"/>
    </row>
    <row r="653" spans="1:29" ht="13.5" thickBot="1" x14ac:dyDescent="0.25">
      <c r="A653" s="76"/>
      <c r="B653" s="78"/>
      <c r="C653" s="78"/>
      <c r="D653" s="78"/>
      <c r="E653" s="78"/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  <c r="AB653" s="78"/>
      <c r="AC653" s="78"/>
    </row>
    <row r="654" spans="1:29" ht="13.5" thickBot="1" x14ac:dyDescent="0.25">
      <c r="A654" s="76"/>
      <c r="B654" s="78"/>
      <c r="C654" s="78"/>
      <c r="D654" s="78"/>
      <c r="E654" s="78"/>
      <c r="F654" s="78"/>
      <c r="G654" s="78"/>
      <c r="H654" s="78"/>
      <c r="I654" s="78"/>
      <c r="J654" s="78"/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  <c r="AB654" s="78"/>
      <c r="AC654" s="78"/>
    </row>
    <row r="655" spans="1:29" ht="13.5" thickBot="1" x14ac:dyDescent="0.25">
      <c r="A655" s="76"/>
      <c r="B655" s="78"/>
      <c r="C655" s="78"/>
      <c r="D655" s="78"/>
      <c r="E655" s="78"/>
      <c r="F655" s="78"/>
      <c r="G655" s="78"/>
      <c r="H655" s="78"/>
      <c r="I655" s="78"/>
      <c r="J655" s="78"/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  <c r="AB655" s="78"/>
      <c r="AC655" s="78"/>
    </row>
    <row r="656" spans="1:29" ht="13.5" thickBot="1" x14ac:dyDescent="0.25">
      <c r="A656" s="76"/>
      <c r="B656" s="78"/>
      <c r="C656" s="78"/>
      <c r="D656" s="78"/>
      <c r="E656" s="78"/>
      <c r="F656" s="78"/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  <c r="AB656" s="78"/>
      <c r="AC656" s="78"/>
    </row>
    <row r="657" spans="1:29" ht="13.5" thickBot="1" x14ac:dyDescent="0.25">
      <c r="A657" s="76"/>
      <c r="B657" s="78"/>
      <c r="C657" s="78"/>
      <c r="D657" s="78"/>
      <c r="E657" s="78"/>
      <c r="F657" s="78"/>
      <c r="G657" s="78"/>
      <c r="H657" s="78"/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  <c r="AB657" s="78"/>
      <c r="AC657" s="78"/>
    </row>
    <row r="658" spans="1:29" ht="13.5" thickBot="1" x14ac:dyDescent="0.25">
      <c r="A658" s="76"/>
      <c r="B658" s="78"/>
      <c r="C658" s="78"/>
      <c r="D658" s="78"/>
      <c r="E658" s="78"/>
      <c r="F658" s="78"/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  <c r="AB658" s="78"/>
      <c r="AC658" s="78"/>
    </row>
    <row r="659" spans="1:29" ht="13.5" thickBot="1" x14ac:dyDescent="0.25">
      <c r="A659" s="76"/>
      <c r="B659" s="78"/>
      <c r="C659" s="78"/>
      <c r="D659" s="78"/>
      <c r="E659" s="78"/>
      <c r="F659" s="78"/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  <c r="AB659" s="78"/>
      <c r="AC659" s="78"/>
    </row>
    <row r="660" spans="1:29" ht="13.5" thickBot="1" x14ac:dyDescent="0.25">
      <c r="A660" s="76"/>
      <c r="B660" s="78"/>
      <c r="C660" s="78"/>
      <c r="D660" s="78"/>
      <c r="E660" s="78"/>
      <c r="F660" s="78"/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  <c r="AB660" s="78"/>
      <c r="AC660" s="78"/>
    </row>
    <row r="661" spans="1:29" ht="13.5" thickBot="1" x14ac:dyDescent="0.25">
      <c r="A661" s="76"/>
      <c r="B661" s="78"/>
      <c r="C661" s="78"/>
      <c r="D661" s="78"/>
      <c r="E661" s="78"/>
      <c r="F661" s="78"/>
      <c r="G661" s="78"/>
      <c r="H661" s="78"/>
      <c r="I661" s="78"/>
      <c r="J661" s="78"/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  <c r="AB661" s="78"/>
      <c r="AC661" s="78"/>
    </row>
    <row r="662" spans="1:29" ht="13.5" thickBot="1" x14ac:dyDescent="0.25">
      <c r="A662" s="76"/>
      <c r="B662" s="78"/>
      <c r="C662" s="78"/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  <c r="AB662" s="78"/>
      <c r="AC662" s="78"/>
    </row>
    <row r="663" spans="1:29" ht="13.5" thickBot="1" x14ac:dyDescent="0.25">
      <c r="A663" s="76"/>
      <c r="B663" s="78"/>
      <c r="C663" s="78"/>
      <c r="D663" s="78"/>
      <c r="E663" s="78"/>
      <c r="F663" s="78"/>
      <c r="G663" s="78"/>
      <c r="H663" s="78"/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  <c r="AB663" s="78"/>
      <c r="AC663" s="78"/>
    </row>
    <row r="664" spans="1:29" ht="13.5" thickBot="1" x14ac:dyDescent="0.25">
      <c r="A664" s="76"/>
      <c r="B664" s="78"/>
      <c r="C664" s="78"/>
      <c r="D664" s="78"/>
      <c r="E664" s="78"/>
      <c r="F664" s="78"/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  <c r="AB664" s="78"/>
      <c r="AC664" s="78"/>
    </row>
    <row r="665" spans="1:29" ht="13.5" thickBot="1" x14ac:dyDescent="0.25">
      <c r="A665" s="76"/>
      <c r="B665" s="78"/>
      <c r="C665" s="78"/>
      <c r="D665" s="78"/>
      <c r="E665" s="78"/>
      <c r="F665" s="78"/>
      <c r="G665" s="78"/>
      <c r="H665" s="78"/>
      <c r="I665" s="78"/>
      <c r="J665" s="78"/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  <c r="AB665" s="78"/>
      <c r="AC665" s="78"/>
    </row>
    <row r="666" spans="1:29" ht="13.5" thickBot="1" x14ac:dyDescent="0.25">
      <c r="A666" s="76"/>
      <c r="B666" s="78"/>
      <c r="C666" s="78"/>
      <c r="D666" s="78"/>
      <c r="E666" s="78"/>
      <c r="F666" s="78"/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  <c r="AB666" s="78"/>
      <c r="AC666" s="78"/>
    </row>
    <row r="667" spans="1:29" ht="13.5" thickBot="1" x14ac:dyDescent="0.25">
      <c r="A667" s="76"/>
      <c r="B667" s="78"/>
      <c r="C667" s="78"/>
      <c r="D667" s="78"/>
      <c r="E667" s="78"/>
      <c r="F667" s="78"/>
      <c r="G667" s="78"/>
      <c r="H667" s="78"/>
      <c r="I667" s="78"/>
      <c r="J667" s="78"/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  <c r="AB667" s="78"/>
      <c r="AC667" s="78"/>
    </row>
    <row r="668" spans="1:29" ht="13.5" thickBot="1" x14ac:dyDescent="0.25">
      <c r="A668" s="76"/>
      <c r="B668" s="78"/>
      <c r="C668" s="78"/>
      <c r="D668" s="78"/>
      <c r="E668" s="78"/>
      <c r="F668" s="78"/>
      <c r="G668" s="78"/>
      <c r="H668" s="78"/>
      <c r="I668" s="78"/>
      <c r="J668" s="78"/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  <c r="AB668" s="78"/>
      <c r="AC668" s="78"/>
    </row>
    <row r="669" spans="1:29" ht="13.5" thickBot="1" x14ac:dyDescent="0.25">
      <c r="A669" s="76"/>
      <c r="B669" s="78"/>
      <c r="C669" s="78"/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  <c r="AB669" s="78"/>
      <c r="AC669" s="78"/>
    </row>
    <row r="670" spans="1:29" ht="13.5" thickBot="1" x14ac:dyDescent="0.25">
      <c r="A670" s="76"/>
      <c r="B670" s="78"/>
      <c r="C670" s="78"/>
      <c r="D670" s="78"/>
      <c r="E670" s="78"/>
      <c r="F670" s="78"/>
      <c r="G670" s="78"/>
      <c r="H670" s="78"/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  <c r="AB670" s="78"/>
      <c r="AC670" s="78"/>
    </row>
    <row r="671" spans="1:29" ht="13.5" thickBot="1" x14ac:dyDescent="0.25">
      <c r="A671" s="76"/>
      <c r="B671" s="78"/>
      <c r="C671" s="78"/>
      <c r="D671" s="78"/>
      <c r="E671" s="78"/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</row>
    <row r="672" spans="1:29" ht="13.5" thickBot="1" x14ac:dyDescent="0.25">
      <c r="A672" s="76"/>
      <c r="B672" s="78"/>
      <c r="C672" s="78"/>
      <c r="D672" s="78"/>
      <c r="E672" s="78"/>
      <c r="F672" s="78"/>
      <c r="G672" s="78"/>
      <c r="H672" s="78"/>
      <c r="I672" s="78"/>
      <c r="J672" s="78"/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</row>
    <row r="673" spans="1:29" ht="13.5" thickBot="1" x14ac:dyDescent="0.25">
      <c r="A673" s="76"/>
      <c r="B673" s="78"/>
      <c r="C673" s="78"/>
      <c r="D673" s="78"/>
      <c r="E673" s="78"/>
      <c r="F673" s="78"/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</row>
    <row r="674" spans="1:29" ht="13.5" thickBot="1" x14ac:dyDescent="0.25">
      <c r="A674" s="76"/>
      <c r="B674" s="78"/>
      <c r="C674" s="78"/>
      <c r="D674" s="78"/>
      <c r="E674" s="78"/>
      <c r="F674" s="78"/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</row>
    <row r="675" spans="1:29" ht="13.5" thickBot="1" x14ac:dyDescent="0.25">
      <c r="A675" s="76"/>
      <c r="B675" s="78"/>
      <c r="C675" s="78"/>
      <c r="D675" s="78"/>
      <c r="E675" s="78"/>
      <c r="F675" s="78"/>
      <c r="G675" s="78"/>
      <c r="H675" s="78"/>
      <c r="I675" s="78"/>
      <c r="J675" s="78"/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</row>
    <row r="676" spans="1:29" ht="13.5" thickBot="1" x14ac:dyDescent="0.25">
      <c r="A676" s="76"/>
      <c r="B676" s="78"/>
      <c r="C676" s="78"/>
      <c r="D676" s="78"/>
      <c r="E676" s="78"/>
      <c r="F676" s="78"/>
      <c r="G676" s="78"/>
      <c r="H676" s="78"/>
      <c r="I676" s="78"/>
      <c r="J676" s="78"/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</row>
    <row r="677" spans="1:29" ht="13.5" thickBot="1" x14ac:dyDescent="0.25">
      <c r="A677" s="76"/>
      <c r="B677" s="78"/>
      <c r="C677" s="78"/>
      <c r="D677" s="78"/>
      <c r="E677" s="78"/>
      <c r="F677" s="78"/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</row>
    <row r="678" spans="1:29" ht="13.5" thickBot="1" x14ac:dyDescent="0.25">
      <c r="A678" s="76"/>
      <c r="B678" s="78"/>
      <c r="C678" s="78"/>
      <c r="D678" s="78"/>
      <c r="E678" s="78"/>
      <c r="F678" s="78"/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</row>
    <row r="679" spans="1:29" ht="13.5" thickBot="1" x14ac:dyDescent="0.25">
      <c r="A679" s="76"/>
      <c r="B679" s="78"/>
      <c r="C679" s="78"/>
      <c r="D679" s="78"/>
      <c r="E679" s="78"/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</row>
    <row r="680" spans="1:29" ht="13.5" thickBot="1" x14ac:dyDescent="0.25">
      <c r="A680" s="76"/>
      <c r="B680" s="78"/>
      <c r="C680" s="78"/>
      <c r="D680" s="78"/>
      <c r="E680" s="78"/>
      <c r="F680" s="78"/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  <c r="AB680" s="78"/>
      <c r="AC680" s="78"/>
    </row>
    <row r="681" spans="1:29" ht="13.5" thickBot="1" x14ac:dyDescent="0.25">
      <c r="A681" s="76"/>
      <c r="B681" s="78"/>
      <c r="C681" s="78"/>
      <c r="D681" s="78"/>
      <c r="E681" s="78"/>
      <c r="F681" s="78"/>
      <c r="G681" s="78"/>
      <c r="H681" s="78"/>
      <c r="I681" s="78"/>
      <c r="J681" s="78"/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  <c r="AB681" s="78"/>
      <c r="AC681" s="78"/>
    </row>
    <row r="682" spans="1:29" ht="13.5" thickBot="1" x14ac:dyDescent="0.25">
      <c r="A682" s="76"/>
      <c r="B682" s="78"/>
      <c r="C682" s="78"/>
      <c r="D682" s="78"/>
      <c r="E682" s="78"/>
      <c r="F682" s="78"/>
      <c r="G682" s="78"/>
      <c r="H682" s="78"/>
      <c r="I682" s="78"/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  <c r="AB682" s="78"/>
      <c r="AC682" s="78"/>
    </row>
    <row r="683" spans="1:29" ht="13.5" thickBot="1" x14ac:dyDescent="0.25">
      <c r="A683" s="76"/>
      <c r="B683" s="78"/>
      <c r="C683" s="78"/>
      <c r="D683" s="78"/>
      <c r="E683" s="78"/>
      <c r="F683" s="78"/>
      <c r="G683" s="78"/>
      <c r="H683" s="78"/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  <c r="AB683" s="78"/>
      <c r="AC683" s="78"/>
    </row>
    <row r="684" spans="1:29" ht="13.5" thickBot="1" x14ac:dyDescent="0.25">
      <c r="A684" s="76"/>
      <c r="B684" s="78"/>
      <c r="C684" s="78"/>
      <c r="D684" s="78"/>
      <c r="E684" s="78"/>
      <c r="F684" s="78"/>
      <c r="G684" s="78"/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  <c r="AB684" s="78"/>
      <c r="AC684" s="78"/>
    </row>
    <row r="685" spans="1:29" ht="13.5" thickBot="1" x14ac:dyDescent="0.25">
      <c r="A685" s="76"/>
      <c r="B685" s="78"/>
      <c r="C685" s="78"/>
      <c r="D685" s="78"/>
      <c r="E685" s="78"/>
      <c r="F685" s="78"/>
      <c r="G685" s="78"/>
      <c r="H685" s="78"/>
      <c r="I685" s="78"/>
      <c r="J685" s="78"/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  <c r="AB685" s="78"/>
      <c r="AC685" s="78"/>
    </row>
    <row r="686" spans="1:29" ht="13.5" thickBot="1" x14ac:dyDescent="0.25">
      <c r="A686" s="76"/>
      <c r="B686" s="78"/>
      <c r="C686" s="78"/>
      <c r="D686" s="78"/>
      <c r="E686" s="78"/>
      <c r="F686" s="78"/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  <c r="AB686" s="78"/>
      <c r="AC686" s="78"/>
    </row>
    <row r="687" spans="1:29" ht="13.5" thickBot="1" x14ac:dyDescent="0.25">
      <c r="A687" s="76"/>
      <c r="B687" s="78"/>
      <c r="C687" s="78"/>
      <c r="D687" s="78"/>
      <c r="E687" s="78"/>
      <c r="F687" s="78"/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  <c r="AB687" s="78"/>
      <c r="AC687" s="78"/>
    </row>
    <row r="688" spans="1:29" ht="13.5" thickBot="1" x14ac:dyDescent="0.25">
      <c r="A688" s="76"/>
      <c r="B688" s="78"/>
      <c r="C688" s="78"/>
      <c r="D688" s="78"/>
      <c r="E688" s="78"/>
      <c r="F688" s="78"/>
      <c r="G688" s="78"/>
      <c r="H688" s="78"/>
      <c r="I688" s="78"/>
      <c r="J688" s="78"/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  <c r="AB688" s="78"/>
      <c r="AC688" s="78"/>
    </row>
    <row r="689" spans="1:29" ht="13.5" thickBot="1" x14ac:dyDescent="0.25">
      <c r="A689" s="76"/>
      <c r="B689" s="78"/>
      <c r="C689" s="78"/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  <c r="AB689" s="78"/>
      <c r="AC689" s="78"/>
    </row>
    <row r="690" spans="1:29" ht="13.5" thickBot="1" x14ac:dyDescent="0.25">
      <c r="A690" s="76"/>
      <c r="B690" s="78"/>
      <c r="C690" s="78"/>
      <c r="D690" s="78"/>
      <c r="E690" s="78"/>
      <c r="F690" s="78"/>
      <c r="G690" s="78"/>
      <c r="H690" s="78"/>
      <c r="I690" s="78"/>
      <c r="J690" s="78"/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  <c r="AB690" s="78"/>
      <c r="AC690" s="78"/>
    </row>
    <row r="691" spans="1:29" ht="13.5" thickBot="1" x14ac:dyDescent="0.25">
      <c r="A691" s="76"/>
      <c r="B691" s="78"/>
      <c r="C691" s="78"/>
      <c r="D691" s="78"/>
      <c r="E691" s="78"/>
      <c r="F691" s="78"/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  <c r="AB691" s="78"/>
      <c r="AC691" s="78"/>
    </row>
    <row r="692" spans="1:29" ht="13.5" thickBot="1" x14ac:dyDescent="0.25">
      <c r="A692" s="76"/>
      <c r="B692" s="78"/>
      <c r="C692" s="78"/>
      <c r="D692" s="78"/>
      <c r="E692" s="78"/>
      <c r="F692" s="78"/>
      <c r="G692" s="78"/>
      <c r="H692" s="78"/>
      <c r="I692" s="78"/>
      <c r="J692" s="78"/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  <c r="AB692" s="78"/>
      <c r="AC692" s="78"/>
    </row>
    <row r="693" spans="1:29" ht="13.5" thickBot="1" x14ac:dyDescent="0.25">
      <c r="A693" s="76"/>
      <c r="B693" s="78"/>
      <c r="C693" s="78"/>
      <c r="D693" s="78"/>
      <c r="E693" s="78"/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  <c r="AB693" s="78"/>
      <c r="AC693" s="78"/>
    </row>
    <row r="694" spans="1:29" ht="13.5" thickBot="1" x14ac:dyDescent="0.25">
      <c r="A694" s="76"/>
      <c r="B694" s="78"/>
      <c r="C694" s="78"/>
      <c r="D694" s="78"/>
      <c r="E694" s="78"/>
      <c r="F694" s="78"/>
      <c r="G694" s="78"/>
      <c r="H694" s="78"/>
      <c r="I694" s="78"/>
      <c r="J694" s="78"/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  <c r="AB694" s="78"/>
      <c r="AC694" s="78"/>
    </row>
    <row r="695" spans="1:29" ht="13.5" thickBot="1" x14ac:dyDescent="0.25">
      <c r="A695" s="76"/>
      <c r="B695" s="78"/>
      <c r="C695" s="78"/>
      <c r="D695" s="78"/>
      <c r="E695" s="78"/>
      <c r="F695" s="78"/>
      <c r="G695" s="78"/>
      <c r="H695" s="78"/>
      <c r="I695" s="78"/>
      <c r="J695" s="78"/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  <c r="AB695" s="78"/>
      <c r="AC695" s="78"/>
    </row>
    <row r="696" spans="1:29" ht="13.5" thickBot="1" x14ac:dyDescent="0.25">
      <c r="A696" s="76"/>
      <c r="B696" s="78"/>
      <c r="C696" s="78"/>
      <c r="D696" s="78"/>
      <c r="E696" s="78"/>
      <c r="F696" s="78"/>
      <c r="G696" s="78"/>
      <c r="H696" s="78"/>
      <c r="I696" s="78"/>
      <c r="J696" s="78"/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  <c r="AB696" s="78"/>
      <c r="AC696" s="78"/>
    </row>
    <row r="697" spans="1:29" ht="13.5" thickBot="1" x14ac:dyDescent="0.25">
      <c r="A697" s="76"/>
      <c r="B697" s="78"/>
      <c r="C697" s="78"/>
      <c r="D697" s="78"/>
      <c r="E697" s="78"/>
      <c r="F697" s="78"/>
      <c r="G697" s="78"/>
      <c r="H697" s="78"/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  <c r="AB697" s="78"/>
      <c r="AC697" s="78"/>
    </row>
    <row r="698" spans="1:29" ht="13.5" thickBot="1" x14ac:dyDescent="0.25">
      <c r="A698" s="76"/>
      <c r="B698" s="78"/>
      <c r="C698" s="78"/>
      <c r="D698" s="78"/>
      <c r="E698" s="78"/>
      <c r="F698" s="78"/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  <c r="AB698" s="78"/>
      <c r="AC698" s="78"/>
    </row>
    <row r="699" spans="1:29" ht="13.5" thickBot="1" x14ac:dyDescent="0.25">
      <c r="A699" s="76"/>
      <c r="B699" s="78"/>
      <c r="C699" s="78"/>
      <c r="D699" s="78"/>
      <c r="E699" s="78"/>
      <c r="F699" s="78"/>
      <c r="G699" s="78"/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  <c r="AB699" s="78"/>
      <c r="AC699" s="78"/>
    </row>
    <row r="700" spans="1:29" ht="13.5" thickBot="1" x14ac:dyDescent="0.25">
      <c r="A700" s="76"/>
      <c r="B700" s="78"/>
      <c r="C700" s="78"/>
      <c r="D700" s="78"/>
      <c r="E700" s="78"/>
      <c r="F700" s="78"/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</row>
    <row r="701" spans="1:29" ht="13.5" thickBot="1" x14ac:dyDescent="0.25">
      <c r="A701" s="76"/>
      <c r="B701" s="78"/>
      <c r="C701" s="78"/>
      <c r="D701" s="78"/>
      <c r="E701" s="78"/>
      <c r="F701" s="78"/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</row>
    <row r="702" spans="1:29" ht="13.5" thickBot="1" x14ac:dyDescent="0.25">
      <c r="A702" s="76"/>
      <c r="B702" s="78"/>
      <c r="C702" s="78"/>
      <c r="D702" s="78"/>
      <c r="E702" s="78"/>
      <c r="F702" s="78"/>
      <c r="G702" s="78"/>
      <c r="H702" s="78"/>
      <c r="I702" s="78"/>
      <c r="J702" s="78"/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</row>
    <row r="703" spans="1:29" ht="13.5" thickBot="1" x14ac:dyDescent="0.25">
      <c r="A703" s="76"/>
      <c r="B703" s="78"/>
      <c r="C703" s="78"/>
      <c r="D703" s="78"/>
      <c r="E703" s="78"/>
      <c r="F703" s="78"/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</row>
    <row r="704" spans="1:29" ht="13.5" thickBot="1" x14ac:dyDescent="0.25">
      <c r="A704" s="76"/>
      <c r="B704" s="78"/>
      <c r="C704" s="78"/>
      <c r="D704" s="78"/>
      <c r="E704" s="78"/>
      <c r="F704" s="78"/>
      <c r="G704" s="78"/>
      <c r="H704" s="78"/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</row>
    <row r="705" spans="1:29" ht="13.5" thickBot="1" x14ac:dyDescent="0.25">
      <c r="A705" s="76"/>
      <c r="B705" s="78"/>
      <c r="C705" s="78"/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</row>
    <row r="706" spans="1:29" ht="13.5" thickBot="1" x14ac:dyDescent="0.25">
      <c r="A706" s="76"/>
      <c r="B706" s="78"/>
      <c r="C706" s="78"/>
      <c r="D706" s="78"/>
      <c r="E706" s="78"/>
      <c r="F706" s="78"/>
      <c r="G706" s="78"/>
      <c r="H706" s="78"/>
      <c r="I706" s="78"/>
      <c r="J706" s="78"/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</row>
    <row r="707" spans="1:29" ht="13.5" thickBot="1" x14ac:dyDescent="0.25">
      <c r="A707" s="76"/>
      <c r="B707" s="78"/>
      <c r="C707" s="78"/>
      <c r="D707" s="78"/>
      <c r="E707" s="78"/>
      <c r="F707" s="78"/>
      <c r="G707" s="78"/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</row>
    <row r="708" spans="1:29" ht="13.5" thickBot="1" x14ac:dyDescent="0.25">
      <c r="A708" s="76"/>
      <c r="B708" s="78"/>
      <c r="C708" s="78"/>
      <c r="D708" s="78"/>
      <c r="E708" s="78"/>
      <c r="F708" s="78"/>
      <c r="G708" s="78"/>
      <c r="H708" s="78"/>
      <c r="I708" s="78"/>
      <c r="J708" s="78"/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</row>
    <row r="709" spans="1:29" ht="13.5" thickBot="1" x14ac:dyDescent="0.25">
      <c r="A709" s="76"/>
      <c r="B709" s="78"/>
      <c r="C709" s="78"/>
      <c r="D709" s="78"/>
      <c r="E709" s="78"/>
      <c r="F709" s="78"/>
      <c r="G709" s="78"/>
      <c r="H709" s="78"/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  <c r="AB709" s="78"/>
      <c r="AC709" s="78"/>
    </row>
    <row r="710" spans="1:29" ht="13.5" thickBot="1" x14ac:dyDescent="0.25">
      <c r="A710" s="76"/>
      <c r="B710" s="78"/>
      <c r="C710" s="78"/>
      <c r="D710" s="78"/>
      <c r="E710" s="78"/>
      <c r="F710" s="78"/>
      <c r="G710" s="78"/>
      <c r="H710" s="78"/>
      <c r="I710" s="78"/>
      <c r="J710" s="78"/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  <c r="AB710" s="78"/>
      <c r="AC710" s="78"/>
    </row>
    <row r="711" spans="1:29" ht="13.5" thickBot="1" x14ac:dyDescent="0.25">
      <c r="A711" s="76"/>
      <c r="B711" s="78"/>
      <c r="C711" s="78"/>
      <c r="D711" s="78"/>
      <c r="E711" s="78"/>
      <c r="F711" s="78"/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  <c r="AB711" s="78"/>
      <c r="AC711" s="78"/>
    </row>
    <row r="712" spans="1:29" ht="13.5" thickBot="1" x14ac:dyDescent="0.25">
      <c r="A712" s="76"/>
      <c r="B712" s="78"/>
      <c r="C712" s="78"/>
      <c r="D712" s="78"/>
      <c r="E712" s="78"/>
      <c r="F712" s="78"/>
      <c r="G712" s="78"/>
      <c r="H712" s="78"/>
      <c r="I712" s="78"/>
      <c r="J712" s="78"/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  <c r="AB712" s="78"/>
      <c r="AC712" s="78"/>
    </row>
    <row r="713" spans="1:29" ht="13.5" thickBot="1" x14ac:dyDescent="0.25">
      <c r="A713" s="76"/>
      <c r="B713" s="78"/>
      <c r="C713" s="78"/>
      <c r="D713" s="78"/>
      <c r="E713" s="78"/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  <c r="AB713" s="78"/>
      <c r="AC713" s="78"/>
    </row>
    <row r="714" spans="1:29" ht="13.5" thickBot="1" x14ac:dyDescent="0.25">
      <c r="A714" s="76"/>
      <c r="B714" s="78"/>
      <c r="C714" s="78"/>
      <c r="D714" s="78"/>
      <c r="E714" s="78"/>
      <c r="F714" s="78"/>
      <c r="G714" s="78"/>
      <c r="H714" s="78"/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  <c r="AB714" s="78"/>
      <c r="AC714" s="78"/>
    </row>
    <row r="715" spans="1:29" ht="13.5" thickBot="1" x14ac:dyDescent="0.25">
      <c r="A715" s="76"/>
      <c r="B715" s="78"/>
      <c r="C715" s="78"/>
      <c r="D715" s="78"/>
      <c r="E715" s="78"/>
      <c r="F715" s="78"/>
      <c r="G715" s="78"/>
      <c r="H715" s="78"/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  <c r="AB715" s="78"/>
      <c r="AC715" s="78"/>
    </row>
    <row r="716" spans="1:29" ht="13.5" thickBot="1" x14ac:dyDescent="0.25">
      <c r="A716" s="76"/>
      <c r="B716" s="78"/>
      <c r="C716" s="78"/>
      <c r="D716" s="78"/>
      <c r="E716" s="78"/>
      <c r="F716" s="78"/>
      <c r="G716" s="78"/>
      <c r="H716" s="78"/>
      <c r="I716" s="78"/>
      <c r="J716" s="78"/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  <c r="AB716" s="78"/>
      <c r="AC716" s="78"/>
    </row>
    <row r="717" spans="1:29" ht="13.5" thickBot="1" x14ac:dyDescent="0.25">
      <c r="A717" s="76"/>
      <c r="B717" s="78"/>
      <c r="C717" s="78"/>
      <c r="D717" s="78"/>
      <c r="E717" s="78"/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  <c r="AB717" s="78"/>
      <c r="AC717" s="78"/>
    </row>
    <row r="718" spans="1:29" ht="13.5" thickBot="1" x14ac:dyDescent="0.25">
      <c r="A718" s="76"/>
      <c r="B718" s="78"/>
      <c r="C718" s="78"/>
      <c r="D718" s="78"/>
      <c r="E718" s="78"/>
      <c r="F718" s="78"/>
      <c r="G718" s="78"/>
      <c r="H718" s="78"/>
      <c r="I718" s="78"/>
      <c r="J718" s="78"/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  <c r="AB718" s="78"/>
      <c r="AC718" s="78"/>
    </row>
    <row r="719" spans="1:29" ht="13.5" thickBot="1" x14ac:dyDescent="0.25">
      <c r="A719" s="76"/>
      <c r="B719" s="78"/>
      <c r="C719" s="78"/>
      <c r="D719" s="78"/>
      <c r="E719" s="78"/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  <c r="AB719" s="78"/>
      <c r="AC719" s="78"/>
    </row>
    <row r="720" spans="1:29" ht="13.5" thickBot="1" x14ac:dyDescent="0.25">
      <c r="A720" s="76"/>
      <c r="B720" s="78"/>
      <c r="C720" s="78"/>
      <c r="D720" s="78"/>
      <c r="E720" s="78"/>
      <c r="F720" s="78"/>
      <c r="G720" s="78"/>
      <c r="H720" s="78"/>
      <c r="I720" s="78"/>
      <c r="J720" s="78"/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  <c r="AB720" s="78"/>
      <c r="AC720" s="78"/>
    </row>
    <row r="721" spans="1:29" ht="13.5" thickBot="1" x14ac:dyDescent="0.25">
      <c r="A721" s="76"/>
      <c r="B721" s="78"/>
      <c r="C721" s="78"/>
      <c r="D721" s="78"/>
      <c r="E721" s="78"/>
      <c r="F721" s="78"/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  <c r="AB721" s="78"/>
      <c r="AC721" s="78"/>
    </row>
    <row r="722" spans="1:29" ht="13.5" thickBot="1" x14ac:dyDescent="0.25">
      <c r="A722" s="76"/>
      <c r="B722" s="78"/>
      <c r="C722" s="78"/>
      <c r="D722" s="78"/>
      <c r="E722" s="78"/>
      <c r="F722" s="78"/>
      <c r="G722" s="78"/>
      <c r="H722" s="78"/>
      <c r="I722" s="78"/>
      <c r="J722" s="78"/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  <c r="AB722" s="78"/>
      <c r="AC722" s="78"/>
    </row>
    <row r="723" spans="1:29" ht="13.5" thickBot="1" x14ac:dyDescent="0.25">
      <c r="A723" s="76"/>
      <c r="B723" s="78"/>
      <c r="C723" s="78"/>
      <c r="D723" s="78"/>
      <c r="E723" s="78"/>
      <c r="F723" s="78"/>
      <c r="G723" s="78"/>
      <c r="H723" s="78"/>
      <c r="I723" s="78"/>
      <c r="J723" s="78"/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  <c r="AB723" s="78"/>
      <c r="AC723" s="78"/>
    </row>
    <row r="724" spans="1:29" ht="13.5" thickBot="1" x14ac:dyDescent="0.25">
      <c r="A724" s="76"/>
      <c r="B724" s="78"/>
      <c r="C724" s="78"/>
      <c r="D724" s="78"/>
      <c r="E724" s="78"/>
      <c r="F724" s="78"/>
      <c r="G724" s="78"/>
      <c r="H724" s="78"/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  <c r="AB724" s="78"/>
      <c r="AC724" s="78"/>
    </row>
    <row r="725" spans="1:29" ht="13.5" thickBot="1" x14ac:dyDescent="0.25">
      <c r="A725" s="76"/>
      <c r="B725" s="78"/>
      <c r="C725" s="78"/>
      <c r="D725" s="78"/>
      <c r="E725" s="78"/>
      <c r="F725" s="78"/>
      <c r="G725" s="78"/>
      <c r="H725" s="78"/>
      <c r="I725" s="78"/>
      <c r="J725" s="78"/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  <c r="AB725" s="78"/>
      <c r="AC725" s="78"/>
    </row>
    <row r="726" spans="1:29" ht="13.5" thickBot="1" x14ac:dyDescent="0.25">
      <c r="A726" s="76"/>
      <c r="B726" s="78"/>
      <c r="C726" s="78"/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  <c r="AB726" s="78"/>
      <c r="AC726" s="78"/>
    </row>
    <row r="727" spans="1:29" ht="13.5" thickBot="1" x14ac:dyDescent="0.25">
      <c r="A727" s="76"/>
      <c r="B727" s="78"/>
      <c r="C727" s="78"/>
      <c r="D727" s="78"/>
      <c r="E727" s="78"/>
      <c r="F727" s="78"/>
      <c r="G727" s="78"/>
      <c r="H727" s="78"/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  <c r="AB727" s="78"/>
      <c r="AC727" s="78"/>
    </row>
    <row r="728" spans="1:29" ht="13.5" thickBot="1" x14ac:dyDescent="0.25">
      <c r="A728" s="76"/>
      <c r="B728" s="78"/>
      <c r="C728" s="78"/>
      <c r="D728" s="78"/>
      <c r="E728" s="78"/>
      <c r="F728" s="78"/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  <c r="AB728" s="78"/>
      <c r="AC728" s="78"/>
    </row>
    <row r="729" spans="1:29" ht="13.5" thickBot="1" x14ac:dyDescent="0.25">
      <c r="A729" s="76"/>
      <c r="B729" s="78"/>
      <c r="C729" s="78"/>
      <c r="D729" s="78"/>
      <c r="E729" s="78"/>
      <c r="F729" s="78"/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  <c r="AB729" s="78"/>
      <c r="AC729" s="78"/>
    </row>
    <row r="730" spans="1:29" ht="13.5" thickBot="1" x14ac:dyDescent="0.25">
      <c r="A730" s="76"/>
      <c r="B730" s="78"/>
      <c r="C730" s="78"/>
      <c r="D730" s="78"/>
      <c r="E730" s="78"/>
      <c r="F730" s="78"/>
      <c r="G730" s="78"/>
      <c r="H730" s="78"/>
      <c r="I730" s="78"/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  <c r="AB730" s="78"/>
      <c r="AC730" s="78"/>
    </row>
    <row r="731" spans="1:29" ht="13.5" thickBot="1" x14ac:dyDescent="0.25">
      <c r="A731" s="76"/>
      <c r="B731" s="78"/>
      <c r="C731" s="78"/>
      <c r="D731" s="78"/>
      <c r="E731" s="78"/>
      <c r="F731" s="78"/>
      <c r="G731" s="78"/>
      <c r="H731" s="78"/>
      <c r="I731" s="78"/>
      <c r="J731" s="78"/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  <c r="AB731" s="78"/>
      <c r="AC731" s="78"/>
    </row>
    <row r="732" spans="1:29" ht="13.5" thickBot="1" x14ac:dyDescent="0.25">
      <c r="A732" s="76"/>
      <c r="B732" s="78"/>
      <c r="C732" s="78"/>
      <c r="D732" s="78"/>
      <c r="E732" s="78"/>
      <c r="F732" s="78"/>
      <c r="G732" s="78"/>
      <c r="H732" s="78"/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  <c r="AB732" s="78"/>
      <c r="AC732" s="78"/>
    </row>
    <row r="733" spans="1:29" ht="13.5" thickBot="1" x14ac:dyDescent="0.25">
      <c r="A733" s="76"/>
      <c r="B733" s="78"/>
      <c r="C733" s="78"/>
      <c r="D733" s="78"/>
      <c r="E733" s="78"/>
      <c r="F733" s="78"/>
      <c r="G733" s="78"/>
      <c r="H733" s="78"/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  <c r="AB733" s="78"/>
      <c r="AC733" s="78"/>
    </row>
    <row r="734" spans="1:29" ht="13.5" thickBot="1" x14ac:dyDescent="0.25">
      <c r="A734" s="76"/>
      <c r="B734" s="78"/>
      <c r="C734" s="78"/>
      <c r="D734" s="78"/>
      <c r="E734" s="78"/>
      <c r="F734" s="78"/>
      <c r="G734" s="78"/>
      <c r="H734" s="78"/>
      <c r="I734" s="78"/>
      <c r="J734" s="78"/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  <c r="AB734" s="78"/>
      <c r="AC734" s="78"/>
    </row>
    <row r="735" spans="1:29" ht="13.5" thickBot="1" x14ac:dyDescent="0.25">
      <c r="A735" s="76"/>
      <c r="B735" s="78"/>
      <c r="C735" s="78"/>
      <c r="D735" s="78"/>
      <c r="E735" s="78"/>
      <c r="F735" s="78"/>
      <c r="G735" s="78"/>
      <c r="H735" s="78"/>
      <c r="I735" s="78"/>
      <c r="J735" s="78"/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  <c r="AB735" s="78"/>
      <c r="AC735" s="78"/>
    </row>
    <row r="736" spans="1:29" ht="13.5" thickBot="1" x14ac:dyDescent="0.25">
      <c r="A736" s="76"/>
      <c r="B736" s="78"/>
      <c r="C736" s="78"/>
      <c r="D736" s="78"/>
      <c r="E736" s="78"/>
      <c r="F736" s="78"/>
      <c r="G736" s="78"/>
      <c r="H736" s="78"/>
      <c r="I736" s="78"/>
      <c r="J736" s="78"/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  <c r="AB736" s="78"/>
      <c r="AC736" s="78"/>
    </row>
    <row r="737" spans="1:29" ht="13.5" thickBot="1" x14ac:dyDescent="0.25">
      <c r="A737" s="76"/>
      <c r="B737" s="78"/>
      <c r="C737" s="78"/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  <c r="AB737" s="78"/>
      <c r="AC737" s="78"/>
    </row>
    <row r="738" spans="1:29" ht="13.5" thickBot="1" x14ac:dyDescent="0.25">
      <c r="A738" s="76"/>
      <c r="B738" s="78"/>
      <c r="C738" s="78"/>
      <c r="D738" s="78"/>
      <c r="E738" s="78"/>
      <c r="F738" s="78"/>
      <c r="G738" s="78"/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  <c r="AB738" s="78"/>
      <c r="AC738" s="78"/>
    </row>
    <row r="739" spans="1:29" ht="13.5" thickBot="1" x14ac:dyDescent="0.25">
      <c r="A739" s="76"/>
      <c r="B739" s="78"/>
      <c r="C739" s="78"/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  <c r="AB739" s="78"/>
      <c r="AC739" s="78"/>
    </row>
    <row r="740" spans="1:29" ht="13.5" thickBot="1" x14ac:dyDescent="0.25">
      <c r="A740" s="76"/>
      <c r="B740" s="78"/>
      <c r="C740" s="78"/>
      <c r="D740" s="78"/>
      <c r="E740" s="78"/>
      <c r="F740" s="78"/>
      <c r="G740" s="78"/>
      <c r="H740" s="78"/>
      <c r="I740" s="78"/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  <c r="AB740" s="78"/>
      <c r="AC740" s="78"/>
    </row>
    <row r="741" spans="1:29" ht="13.5" thickBot="1" x14ac:dyDescent="0.25">
      <c r="A741" s="76"/>
      <c r="B741" s="78"/>
      <c r="C741" s="78"/>
      <c r="D741" s="78"/>
      <c r="E741" s="78"/>
      <c r="F741" s="78"/>
      <c r="G741" s="78"/>
      <c r="H741" s="78"/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  <c r="AB741" s="78"/>
      <c r="AC741" s="78"/>
    </row>
    <row r="742" spans="1:29" ht="13.5" thickBot="1" x14ac:dyDescent="0.25">
      <c r="A742" s="76"/>
      <c r="B742" s="78"/>
      <c r="C742" s="78"/>
      <c r="D742" s="78"/>
      <c r="E742" s="78"/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  <c r="AB742" s="78"/>
      <c r="AC742" s="78"/>
    </row>
    <row r="743" spans="1:29" ht="13.5" thickBot="1" x14ac:dyDescent="0.25">
      <c r="A743" s="76"/>
      <c r="B743" s="78"/>
      <c r="C743" s="78"/>
      <c r="D743" s="78"/>
      <c r="E743" s="78"/>
      <c r="F743" s="78"/>
      <c r="G743" s="78"/>
      <c r="H743" s="78"/>
      <c r="I743" s="78"/>
      <c r="J743" s="78"/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  <c r="AB743" s="78"/>
      <c r="AC743" s="78"/>
    </row>
    <row r="744" spans="1:29" ht="13.5" thickBot="1" x14ac:dyDescent="0.25">
      <c r="A744" s="76"/>
      <c r="B744" s="78"/>
      <c r="C744" s="78"/>
      <c r="D744" s="78"/>
      <c r="E744" s="78"/>
      <c r="F744" s="78"/>
      <c r="G744" s="78"/>
      <c r="H744" s="78"/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  <c r="AB744" s="78"/>
      <c r="AC744" s="78"/>
    </row>
    <row r="745" spans="1:29" ht="13.5" thickBot="1" x14ac:dyDescent="0.25">
      <c r="A745" s="76"/>
      <c r="B745" s="78"/>
      <c r="C745" s="78"/>
      <c r="D745" s="78"/>
      <c r="E745" s="78"/>
      <c r="F745" s="78"/>
      <c r="G745" s="78"/>
      <c r="H745" s="78"/>
      <c r="I745" s="78"/>
      <c r="J745" s="78"/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  <c r="AB745" s="78"/>
      <c r="AC745" s="78"/>
    </row>
    <row r="746" spans="1:29" ht="13.5" thickBot="1" x14ac:dyDescent="0.25">
      <c r="A746" s="76"/>
      <c r="B746" s="78"/>
      <c r="C746" s="78"/>
      <c r="D746" s="78"/>
      <c r="E746" s="78"/>
      <c r="F746" s="78"/>
      <c r="G746" s="78"/>
      <c r="H746" s="78"/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  <c r="AB746" s="78"/>
      <c r="AC746" s="78"/>
    </row>
    <row r="747" spans="1:29" ht="13.5" thickBot="1" x14ac:dyDescent="0.25">
      <c r="A747" s="76"/>
      <c r="B747" s="78"/>
      <c r="C747" s="78"/>
      <c r="D747" s="78"/>
      <c r="E747" s="78"/>
      <c r="F747" s="78"/>
      <c r="G747" s="78"/>
      <c r="H747" s="78"/>
      <c r="I747" s="78"/>
      <c r="J747" s="78"/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  <c r="AB747" s="78"/>
      <c r="AC747" s="78"/>
    </row>
    <row r="748" spans="1:29" ht="13.5" thickBot="1" x14ac:dyDescent="0.25">
      <c r="A748" s="76"/>
      <c r="B748" s="78"/>
      <c r="C748" s="78"/>
      <c r="D748" s="78"/>
      <c r="E748" s="78"/>
      <c r="F748" s="78"/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  <c r="AB748" s="78"/>
      <c r="AC748" s="78"/>
    </row>
    <row r="749" spans="1:29" ht="13.5" thickBot="1" x14ac:dyDescent="0.25">
      <c r="A749" s="76"/>
      <c r="B749" s="78"/>
      <c r="C749" s="78"/>
      <c r="D749" s="78"/>
      <c r="E749" s="78"/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  <c r="AB749" s="78"/>
      <c r="AC749" s="78"/>
    </row>
    <row r="750" spans="1:29" ht="13.5" thickBot="1" x14ac:dyDescent="0.25">
      <c r="A750" s="76"/>
      <c r="B750" s="78"/>
      <c r="C750" s="78"/>
      <c r="D750" s="78"/>
      <c r="E750" s="78"/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  <c r="AB750" s="78"/>
      <c r="AC750" s="78"/>
    </row>
    <row r="751" spans="1:29" ht="13.5" thickBot="1" x14ac:dyDescent="0.25">
      <c r="A751" s="76"/>
      <c r="B751" s="78"/>
      <c r="C751" s="78"/>
      <c r="D751" s="78"/>
      <c r="E751" s="78"/>
      <c r="F751" s="78"/>
      <c r="G751" s="78"/>
      <c r="H751" s="78"/>
      <c r="I751" s="78"/>
      <c r="J751" s="78"/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  <c r="AB751" s="78"/>
      <c r="AC751" s="78"/>
    </row>
    <row r="752" spans="1:29" ht="13.5" thickBot="1" x14ac:dyDescent="0.25">
      <c r="A752" s="76"/>
      <c r="B752" s="78"/>
      <c r="C752" s="78"/>
      <c r="D752" s="78"/>
      <c r="E752" s="78"/>
      <c r="F752" s="78"/>
      <c r="G752" s="78"/>
      <c r="H752" s="78"/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  <c r="AB752" s="78"/>
      <c r="AC752" s="78"/>
    </row>
    <row r="753" spans="1:29" ht="13.5" thickBot="1" x14ac:dyDescent="0.25">
      <c r="A753" s="76"/>
      <c r="B753" s="78"/>
      <c r="C753" s="78"/>
      <c r="D753" s="78"/>
      <c r="E753" s="78"/>
      <c r="F753" s="78"/>
      <c r="G753" s="78"/>
      <c r="H753" s="78"/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  <c r="AB753" s="78"/>
      <c r="AC753" s="78"/>
    </row>
    <row r="754" spans="1:29" ht="13.5" thickBot="1" x14ac:dyDescent="0.25">
      <c r="A754" s="76"/>
      <c r="B754" s="78"/>
      <c r="C754" s="78"/>
      <c r="D754" s="78"/>
      <c r="E754" s="78"/>
      <c r="F754" s="78"/>
      <c r="G754" s="78"/>
      <c r="H754" s="78"/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  <c r="AB754" s="78"/>
      <c r="AC754" s="78"/>
    </row>
    <row r="755" spans="1:29" ht="13.5" thickBot="1" x14ac:dyDescent="0.25">
      <c r="A755" s="76"/>
      <c r="B755" s="78"/>
      <c r="C755" s="78"/>
      <c r="D755" s="78"/>
      <c r="E755" s="78"/>
      <c r="F755" s="78"/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  <c r="AB755" s="78"/>
      <c r="AC755" s="78"/>
    </row>
    <row r="756" spans="1:29" ht="13.5" thickBot="1" x14ac:dyDescent="0.25">
      <c r="A756" s="76"/>
      <c r="B756" s="78"/>
      <c r="C756" s="78"/>
      <c r="D756" s="78"/>
      <c r="E756" s="78"/>
      <c r="F756" s="78"/>
      <c r="G756" s="78"/>
      <c r="H756" s="78"/>
      <c r="I756" s="78"/>
      <c r="J756" s="78"/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  <c r="AB756" s="78"/>
      <c r="AC756" s="78"/>
    </row>
    <row r="757" spans="1:29" ht="13.5" thickBot="1" x14ac:dyDescent="0.25">
      <c r="A757" s="76"/>
      <c r="B757" s="78"/>
      <c r="C757" s="78"/>
      <c r="D757" s="78"/>
      <c r="E757" s="78"/>
      <c r="F757" s="78"/>
      <c r="G757" s="78"/>
      <c r="H757" s="78"/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</row>
    <row r="758" spans="1:29" ht="13.5" thickBot="1" x14ac:dyDescent="0.25">
      <c r="A758" s="76"/>
      <c r="B758" s="78"/>
      <c r="C758" s="78"/>
      <c r="D758" s="78"/>
      <c r="E758" s="78"/>
      <c r="F758" s="78"/>
      <c r="G758" s="78"/>
      <c r="H758" s="78"/>
      <c r="I758" s="78"/>
      <c r="J758" s="78"/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</row>
    <row r="759" spans="1:29" ht="13.5" thickBot="1" x14ac:dyDescent="0.25">
      <c r="A759" s="76"/>
      <c r="B759" s="78"/>
      <c r="C759" s="78"/>
      <c r="D759" s="78"/>
      <c r="E759" s="78"/>
      <c r="F759" s="78"/>
      <c r="G759" s="78"/>
      <c r="H759" s="78"/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  <c r="AB759" s="78"/>
      <c r="AC759" s="78"/>
    </row>
    <row r="760" spans="1:29" ht="13.5" thickBot="1" x14ac:dyDescent="0.25">
      <c r="A760" s="76"/>
      <c r="B760" s="78"/>
      <c r="C760" s="78"/>
      <c r="D760" s="78"/>
      <c r="E760" s="78"/>
      <c r="F760" s="78"/>
      <c r="G760" s="78"/>
      <c r="H760" s="78"/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  <c r="AB760" s="78"/>
      <c r="AC760" s="78"/>
    </row>
    <row r="761" spans="1:29" ht="13.5" thickBot="1" x14ac:dyDescent="0.25">
      <c r="A761" s="76"/>
      <c r="B761" s="78"/>
      <c r="C761" s="78"/>
      <c r="D761" s="78"/>
      <c r="E761" s="78"/>
      <c r="F761" s="78"/>
      <c r="G761" s="78"/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  <c r="AB761" s="78"/>
      <c r="AC761" s="78"/>
    </row>
    <row r="762" spans="1:29" ht="13.5" thickBot="1" x14ac:dyDescent="0.25">
      <c r="A762" s="76"/>
      <c r="B762" s="78"/>
      <c r="C762" s="78"/>
      <c r="D762" s="78"/>
      <c r="E762" s="78"/>
      <c r="F762" s="78"/>
      <c r="G762" s="78"/>
      <c r="H762" s="78"/>
      <c r="I762" s="78"/>
      <c r="J762" s="78"/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  <c r="AB762" s="78"/>
      <c r="AC762" s="78"/>
    </row>
    <row r="763" spans="1:29" ht="13.5" thickBot="1" x14ac:dyDescent="0.25">
      <c r="A763" s="76"/>
      <c r="B763" s="78"/>
      <c r="C763" s="78"/>
      <c r="D763" s="78"/>
      <c r="E763" s="78"/>
      <c r="F763" s="78"/>
      <c r="G763" s="78"/>
      <c r="H763" s="78"/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  <c r="AB763" s="78"/>
      <c r="AC763" s="78"/>
    </row>
    <row r="764" spans="1:29" ht="13.5" thickBot="1" x14ac:dyDescent="0.25">
      <c r="A764" s="76"/>
      <c r="B764" s="78"/>
      <c r="C764" s="78"/>
      <c r="D764" s="78"/>
      <c r="E764" s="78"/>
      <c r="F764" s="78"/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  <c r="AB764" s="78"/>
      <c r="AC764" s="78"/>
    </row>
    <row r="765" spans="1:29" ht="13.5" thickBot="1" x14ac:dyDescent="0.25">
      <c r="A765" s="76"/>
      <c r="B765" s="78"/>
      <c r="C765" s="78"/>
      <c r="D765" s="78"/>
      <c r="E765" s="78"/>
      <c r="F765" s="78"/>
      <c r="G765" s="78"/>
      <c r="H765" s="78"/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  <c r="AB765" s="78"/>
      <c r="AC765" s="78"/>
    </row>
    <row r="766" spans="1:29" ht="13.5" thickBot="1" x14ac:dyDescent="0.25">
      <c r="A766" s="76"/>
      <c r="B766" s="78"/>
      <c r="C766" s="78"/>
      <c r="D766" s="78"/>
      <c r="E766" s="78"/>
      <c r="F766" s="78"/>
      <c r="G766" s="78"/>
      <c r="H766" s="78"/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  <c r="AB766" s="78"/>
      <c r="AC766" s="78"/>
    </row>
    <row r="767" spans="1:29" ht="13.5" thickBot="1" x14ac:dyDescent="0.25">
      <c r="A767" s="76"/>
      <c r="B767" s="78"/>
      <c r="C767" s="78"/>
      <c r="D767" s="78"/>
      <c r="E767" s="78"/>
      <c r="F767" s="78"/>
      <c r="G767" s="78"/>
      <c r="H767" s="78"/>
      <c r="I767" s="78"/>
      <c r="J767" s="78"/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  <c r="AB767" s="78"/>
      <c r="AC767" s="78"/>
    </row>
    <row r="768" spans="1:29" ht="13.5" thickBot="1" x14ac:dyDescent="0.25">
      <c r="A768" s="76"/>
      <c r="B768" s="78"/>
      <c r="C768" s="78"/>
      <c r="D768" s="78"/>
      <c r="E768" s="78"/>
      <c r="F768" s="78"/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  <c r="AB768" s="78"/>
      <c r="AC768" s="78"/>
    </row>
    <row r="769" spans="1:29" ht="13.5" thickBot="1" x14ac:dyDescent="0.25">
      <c r="A769" s="76"/>
      <c r="B769" s="78"/>
      <c r="C769" s="78"/>
      <c r="D769" s="78"/>
      <c r="E769" s="78"/>
      <c r="F769" s="78"/>
      <c r="G769" s="78"/>
      <c r="H769" s="78"/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  <c r="AB769" s="78"/>
      <c r="AC769" s="78"/>
    </row>
    <row r="770" spans="1:29" ht="13.5" thickBot="1" x14ac:dyDescent="0.25">
      <c r="A770" s="76"/>
      <c r="B770" s="78"/>
      <c r="C770" s="78"/>
      <c r="D770" s="78"/>
      <c r="E770" s="78"/>
      <c r="F770" s="78"/>
      <c r="G770" s="78"/>
      <c r="H770" s="78"/>
      <c r="I770" s="78"/>
      <c r="J770" s="78"/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  <c r="AB770" s="78"/>
      <c r="AC770" s="78"/>
    </row>
    <row r="771" spans="1:29" ht="13.5" thickBot="1" x14ac:dyDescent="0.25">
      <c r="A771" s="76"/>
      <c r="B771" s="78"/>
      <c r="C771" s="78"/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  <c r="AB771" s="78"/>
      <c r="AC771" s="78"/>
    </row>
    <row r="772" spans="1:29" ht="13.5" thickBot="1" x14ac:dyDescent="0.25">
      <c r="A772" s="76"/>
      <c r="B772" s="78"/>
      <c r="C772" s="78"/>
      <c r="D772" s="78"/>
      <c r="E772" s="78"/>
      <c r="F772" s="78"/>
      <c r="G772" s="78"/>
      <c r="H772" s="78"/>
      <c r="I772" s="78"/>
      <c r="J772" s="78"/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  <c r="AB772" s="78"/>
      <c r="AC772" s="78"/>
    </row>
    <row r="773" spans="1:29" ht="13.5" thickBot="1" x14ac:dyDescent="0.25">
      <c r="A773" s="76"/>
      <c r="B773" s="78"/>
      <c r="C773" s="78"/>
      <c r="D773" s="78"/>
      <c r="E773" s="78"/>
      <c r="F773" s="78"/>
      <c r="G773" s="78"/>
      <c r="H773" s="78"/>
      <c r="I773" s="78"/>
      <c r="J773" s="78"/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  <c r="AB773" s="78"/>
      <c r="AC773" s="78"/>
    </row>
    <row r="774" spans="1:29" ht="13.5" thickBot="1" x14ac:dyDescent="0.25">
      <c r="A774" s="76"/>
      <c r="B774" s="78"/>
      <c r="C774" s="78"/>
      <c r="D774" s="78"/>
      <c r="E774" s="78"/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  <c r="AB774" s="78"/>
      <c r="AC774" s="78"/>
    </row>
    <row r="775" spans="1:29" ht="13.5" thickBot="1" x14ac:dyDescent="0.25">
      <c r="A775" s="76"/>
      <c r="B775" s="78"/>
      <c r="C775" s="78"/>
      <c r="D775" s="78"/>
      <c r="E775" s="78"/>
      <c r="F775" s="78"/>
      <c r="G775" s="78"/>
      <c r="H775" s="78"/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  <c r="AB775" s="78"/>
      <c r="AC775" s="78"/>
    </row>
    <row r="776" spans="1:29" ht="13.5" thickBot="1" x14ac:dyDescent="0.25">
      <c r="A776" s="76"/>
      <c r="B776" s="78"/>
      <c r="C776" s="78"/>
      <c r="D776" s="78"/>
      <c r="E776" s="78"/>
      <c r="F776" s="78"/>
      <c r="G776" s="78"/>
      <c r="H776" s="78"/>
      <c r="I776" s="78"/>
      <c r="J776" s="78"/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  <c r="AB776" s="78"/>
      <c r="AC776" s="78"/>
    </row>
    <row r="777" spans="1:29" ht="13.5" thickBot="1" x14ac:dyDescent="0.25">
      <c r="A777" s="76"/>
      <c r="B777" s="78"/>
      <c r="C777" s="78"/>
      <c r="D777" s="78"/>
      <c r="E777" s="78"/>
      <c r="F777" s="78"/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  <c r="AB777" s="78"/>
      <c r="AC777" s="78"/>
    </row>
    <row r="778" spans="1:29" ht="13.5" thickBot="1" x14ac:dyDescent="0.25">
      <c r="A778" s="76"/>
      <c r="B778" s="78"/>
      <c r="C778" s="78"/>
      <c r="D778" s="78"/>
      <c r="E778" s="78"/>
      <c r="F778" s="78"/>
      <c r="G778" s="78"/>
      <c r="H778" s="78"/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  <c r="AB778" s="78"/>
      <c r="AC778" s="78"/>
    </row>
    <row r="779" spans="1:29" ht="13.5" thickBot="1" x14ac:dyDescent="0.25">
      <c r="A779" s="76"/>
      <c r="B779" s="78"/>
      <c r="C779" s="78"/>
      <c r="D779" s="78"/>
      <c r="E779" s="78"/>
      <c r="F779" s="78"/>
      <c r="G779" s="78"/>
      <c r="H779" s="78"/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  <c r="AB779" s="78"/>
      <c r="AC779" s="78"/>
    </row>
    <row r="780" spans="1:29" ht="13.5" thickBot="1" x14ac:dyDescent="0.25">
      <c r="A780" s="76"/>
      <c r="B780" s="78"/>
      <c r="C780" s="78"/>
      <c r="D780" s="78"/>
      <c r="E780" s="78"/>
      <c r="F780" s="78"/>
      <c r="G780" s="78"/>
      <c r="H780" s="78"/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  <c r="AB780" s="78"/>
      <c r="AC780" s="78"/>
    </row>
    <row r="781" spans="1:29" ht="13.5" thickBot="1" x14ac:dyDescent="0.25">
      <c r="A781" s="76"/>
      <c r="B781" s="78"/>
      <c r="C781" s="78"/>
      <c r="D781" s="78"/>
      <c r="E781" s="78"/>
      <c r="F781" s="78"/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  <c r="AB781" s="78"/>
      <c r="AC781" s="78"/>
    </row>
    <row r="782" spans="1:29" ht="13.5" thickBot="1" x14ac:dyDescent="0.25">
      <c r="A782" s="76"/>
      <c r="B782" s="78"/>
      <c r="C782" s="78"/>
      <c r="D782" s="78"/>
      <c r="E782" s="78"/>
      <c r="F782" s="78"/>
      <c r="G782" s="78"/>
      <c r="H782" s="78"/>
      <c r="I782" s="78"/>
      <c r="J782" s="78"/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  <c r="AB782" s="78"/>
      <c r="AC782" s="78"/>
    </row>
    <row r="783" spans="1:29" ht="13.5" thickBot="1" x14ac:dyDescent="0.25">
      <c r="A783" s="76"/>
      <c r="B783" s="78"/>
      <c r="C783" s="78"/>
      <c r="D783" s="78"/>
      <c r="E783" s="78"/>
      <c r="F783" s="78"/>
      <c r="G783" s="78"/>
      <c r="H783" s="78"/>
      <c r="I783" s="78"/>
      <c r="J783" s="78"/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  <c r="AB783" s="78"/>
      <c r="AC783" s="78"/>
    </row>
    <row r="784" spans="1:29" ht="13.5" thickBot="1" x14ac:dyDescent="0.25">
      <c r="A784" s="76"/>
      <c r="B784" s="78"/>
      <c r="C784" s="78"/>
      <c r="D784" s="78"/>
      <c r="E784" s="78"/>
      <c r="F784" s="78"/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  <c r="AB784" s="78"/>
      <c r="AC784" s="78"/>
    </row>
    <row r="785" spans="1:29" ht="13.5" thickBot="1" x14ac:dyDescent="0.25">
      <c r="A785" s="76"/>
      <c r="B785" s="78"/>
      <c r="C785" s="78"/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  <c r="AB785" s="78"/>
      <c r="AC785" s="78"/>
    </row>
    <row r="786" spans="1:29" ht="13.5" thickBot="1" x14ac:dyDescent="0.25">
      <c r="A786" s="76"/>
      <c r="B786" s="78"/>
      <c r="C786" s="78"/>
      <c r="D786" s="78"/>
      <c r="E786" s="78"/>
      <c r="F786" s="78"/>
      <c r="G786" s="78"/>
      <c r="H786" s="78"/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  <c r="AB786" s="78"/>
      <c r="AC786" s="78"/>
    </row>
    <row r="787" spans="1:29" ht="13.5" thickBot="1" x14ac:dyDescent="0.25">
      <c r="A787" s="76"/>
      <c r="B787" s="78"/>
      <c r="C787" s="78"/>
      <c r="D787" s="78"/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  <c r="AB787" s="78"/>
      <c r="AC787" s="78"/>
    </row>
    <row r="788" spans="1:29" ht="13.5" thickBot="1" x14ac:dyDescent="0.25">
      <c r="A788" s="76"/>
      <c r="B788" s="78"/>
      <c r="C788" s="78"/>
      <c r="D788" s="78"/>
      <c r="E788" s="78"/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  <c r="AB788" s="78"/>
      <c r="AC788" s="78"/>
    </row>
    <row r="789" spans="1:29" ht="13.5" thickBot="1" x14ac:dyDescent="0.25">
      <c r="A789" s="76"/>
      <c r="B789" s="78"/>
      <c r="C789" s="78"/>
      <c r="D789" s="78"/>
      <c r="E789" s="78"/>
      <c r="F789" s="78"/>
      <c r="G789" s="78"/>
      <c r="H789" s="78"/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  <c r="AB789" s="78"/>
      <c r="AC789" s="78"/>
    </row>
    <row r="790" spans="1:29" ht="13.5" thickBot="1" x14ac:dyDescent="0.25">
      <c r="A790" s="76"/>
      <c r="B790" s="78"/>
      <c r="C790" s="78"/>
      <c r="D790" s="78"/>
      <c r="E790" s="78"/>
      <c r="F790" s="78"/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  <c r="AB790" s="78"/>
      <c r="AC790" s="78"/>
    </row>
    <row r="791" spans="1:29" ht="13.5" thickBot="1" x14ac:dyDescent="0.25">
      <c r="A791" s="76"/>
      <c r="B791" s="78"/>
      <c r="C791" s="78"/>
      <c r="D791" s="78"/>
      <c r="E791" s="78"/>
      <c r="F791" s="78"/>
      <c r="G791" s="78"/>
      <c r="H791" s="78"/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  <c r="AB791" s="78"/>
      <c r="AC791" s="78"/>
    </row>
    <row r="792" spans="1:29" ht="13.5" thickBot="1" x14ac:dyDescent="0.25">
      <c r="A792" s="76"/>
      <c r="B792" s="78"/>
      <c r="C792" s="78"/>
      <c r="D792" s="78"/>
      <c r="E792" s="78"/>
      <c r="F792" s="78"/>
      <c r="G792" s="78"/>
      <c r="H792" s="78"/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  <c r="AB792" s="78"/>
      <c r="AC792" s="78"/>
    </row>
    <row r="793" spans="1:29" ht="13.5" thickBot="1" x14ac:dyDescent="0.25">
      <c r="A793" s="76"/>
      <c r="B793" s="78"/>
      <c r="C793" s="78"/>
      <c r="D793" s="78"/>
      <c r="E793" s="78"/>
      <c r="F793" s="78"/>
      <c r="G793" s="78"/>
      <c r="H793" s="78"/>
      <c r="I793" s="78"/>
      <c r="J793" s="78"/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  <c r="AB793" s="78"/>
      <c r="AC793" s="78"/>
    </row>
    <row r="794" spans="1:29" ht="13.5" thickBot="1" x14ac:dyDescent="0.25">
      <c r="A794" s="76"/>
      <c r="B794" s="78"/>
      <c r="C794" s="78"/>
      <c r="D794" s="78"/>
      <c r="E794" s="78"/>
      <c r="F794" s="78"/>
      <c r="G794" s="78"/>
      <c r="H794" s="78"/>
      <c r="I794" s="78"/>
      <c r="J794" s="78"/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  <c r="AB794" s="78"/>
      <c r="AC794" s="78"/>
    </row>
    <row r="795" spans="1:29" ht="13.5" thickBot="1" x14ac:dyDescent="0.25">
      <c r="A795" s="76"/>
      <c r="B795" s="78"/>
      <c r="C795" s="78"/>
      <c r="D795" s="78"/>
      <c r="E795" s="78"/>
      <c r="F795" s="78"/>
      <c r="G795" s="78"/>
      <c r="H795" s="78"/>
      <c r="I795" s="78"/>
      <c r="J795" s="78"/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  <c r="AB795" s="78"/>
      <c r="AC795" s="78"/>
    </row>
    <row r="796" spans="1:29" ht="13.5" thickBot="1" x14ac:dyDescent="0.25">
      <c r="A796" s="76"/>
      <c r="B796" s="78"/>
      <c r="C796" s="78"/>
      <c r="D796" s="78"/>
      <c r="E796" s="78"/>
      <c r="F796" s="78"/>
      <c r="G796" s="78"/>
      <c r="H796" s="78"/>
      <c r="I796" s="78"/>
      <c r="J796" s="78"/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  <c r="AB796" s="78"/>
      <c r="AC796" s="78"/>
    </row>
    <row r="797" spans="1:29" ht="13.5" thickBot="1" x14ac:dyDescent="0.25">
      <c r="A797" s="76"/>
      <c r="B797" s="78"/>
      <c r="C797" s="78"/>
      <c r="D797" s="78"/>
      <c r="E797" s="78"/>
      <c r="F797" s="78"/>
      <c r="G797" s="78"/>
      <c r="H797" s="78"/>
      <c r="I797" s="78"/>
      <c r="J797" s="78"/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  <c r="AB797" s="78"/>
      <c r="AC797" s="78"/>
    </row>
    <row r="798" spans="1:29" ht="13.5" thickBot="1" x14ac:dyDescent="0.25">
      <c r="A798" s="76"/>
      <c r="B798" s="78"/>
      <c r="C798" s="78"/>
      <c r="D798" s="78"/>
      <c r="E798" s="78"/>
      <c r="F798" s="78"/>
      <c r="G798" s="78"/>
      <c r="H798" s="78"/>
      <c r="I798" s="78"/>
      <c r="J798" s="78"/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  <c r="AB798" s="78"/>
      <c r="AC798" s="78"/>
    </row>
    <row r="799" spans="1:29" ht="13.5" thickBot="1" x14ac:dyDescent="0.25">
      <c r="A799" s="76"/>
      <c r="B799" s="78"/>
      <c r="C799" s="78"/>
      <c r="D799" s="78"/>
      <c r="E799" s="78"/>
      <c r="F799" s="78"/>
      <c r="G799" s="78"/>
      <c r="H799" s="78"/>
      <c r="I799" s="78"/>
      <c r="J799" s="78"/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  <c r="AB799" s="78"/>
      <c r="AC799" s="78"/>
    </row>
    <row r="800" spans="1:29" ht="13.5" thickBot="1" x14ac:dyDescent="0.25">
      <c r="A800" s="76"/>
      <c r="B800" s="78"/>
      <c r="C800" s="78"/>
      <c r="D800" s="78"/>
      <c r="E800" s="78"/>
      <c r="F800" s="78"/>
      <c r="G800" s="78"/>
      <c r="H800" s="78"/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  <c r="AB800" s="78"/>
      <c r="AC800" s="78"/>
    </row>
    <row r="801" spans="1:29" ht="13.5" thickBot="1" x14ac:dyDescent="0.25">
      <c r="A801" s="76"/>
      <c r="B801" s="78"/>
      <c r="C801" s="78"/>
      <c r="D801" s="78"/>
      <c r="E801" s="78"/>
      <c r="F801" s="78"/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  <c r="AB801" s="78"/>
      <c r="AC801" s="78"/>
    </row>
    <row r="802" spans="1:29" ht="13.5" thickBot="1" x14ac:dyDescent="0.25">
      <c r="A802" s="76"/>
      <c r="B802" s="78"/>
      <c r="C802" s="78"/>
      <c r="D802" s="78"/>
      <c r="E802" s="78"/>
      <c r="F802" s="78"/>
      <c r="G802" s="78"/>
      <c r="H802" s="78"/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  <c r="AB802" s="78"/>
      <c r="AC802" s="78"/>
    </row>
    <row r="803" spans="1:29" ht="13.5" thickBot="1" x14ac:dyDescent="0.25">
      <c r="A803" s="76"/>
      <c r="B803" s="78"/>
      <c r="C803" s="78"/>
      <c r="D803" s="78"/>
      <c r="E803" s="78"/>
      <c r="F803" s="78"/>
      <c r="G803" s="78"/>
      <c r="H803" s="78"/>
      <c r="I803" s="78"/>
      <c r="J803" s="78"/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  <c r="AB803" s="78"/>
      <c r="AC803" s="78"/>
    </row>
    <row r="804" spans="1:29" ht="13.5" thickBot="1" x14ac:dyDescent="0.25">
      <c r="A804" s="76"/>
      <c r="B804" s="78"/>
      <c r="C804" s="78"/>
      <c r="D804" s="78"/>
      <c r="E804" s="78"/>
      <c r="F804" s="78"/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  <c r="AB804" s="78"/>
      <c r="AC804" s="78"/>
    </row>
    <row r="805" spans="1:29" ht="13.5" thickBot="1" x14ac:dyDescent="0.25">
      <c r="A805" s="76"/>
      <c r="B805" s="78"/>
      <c r="C805" s="78"/>
      <c r="D805" s="78"/>
      <c r="E805" s="78"/>
      <c r="F805" s="78"/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  <c r="AB805" s="78"/>
      <c r="AC805" s="78"/>
    </row>
    <row r="806" spans="1:29" ht="13.5" thickBot="1" x14ac:dyDescent="0.25">
      <c r="A806" s="76"/>
      <c r="B806" s="78"/>
      <c r="C806" s="78"/>
      <c r="D806" s="78"/>
      <c r="E806" s="78"/>
      <c r="F806" s="78"/>
      <c r="G806" s="78"/>
      <c r="H806" s="78"/>
      <c r="I806" s="78"/>
      <c r="J806" s="78"/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  <c r="AB806" s="78"/>
      <c r="AC806" s="78"/>
    </row>
    <row r="807" spans="1:29" ht="13.5" thickBot="1" x14ac:dyDescent="0.25">
      <c r="A807" s="76"/>
      <c r="B807" s="78"/>
      <c r="C807" s="78"/>
      <c r="D807" s="78"/>
      <c r="E807" s="78"/>
      <c r="F807" s="78"/>
      <c r="G807" s="78"/>
      <c r="H807" s="78"/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  <c r="AB807" s="78"/>
      <c r="AC807" s="78"/>
    </row>
    <row r="808" spans="1:29" ht="13.5" thickBot="1" x14ac:dyDescent="0.25">
      <c r="A808" s="76"/>
      <c r="B808" s="78"/>
      <c r="C808" s="78"/>
      <c r="D808" s="78"/>
      <c r="E808" s="78"/>
      <c r="F808" s="78"/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  <c r="AB808" s="78"/>
      <c r="AC808" s="78"/>
    </row>
    <row r="809" spans="1:29" ht="13.5" thickBot="1" x14ac:dyDescent="0.25">
      <c r="A809" s="76"/>
      <c r="B809" s="78"/>
      <c r="C809" s="78"/>
      <c r="D809" s="78"/>
      <c r="E809" s="78"/>
      <c r="F809" s="78"/>
      <c r="G809" s="78"/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  <c r="AB809" s="78"/>
      <c r="AC809" s="78"/>
    </row>
    <row r="810" spans="1:29" ht="13.5" thickBot="1" x14ac:dyDescent="0.25">
      <c r="A810" s="76"/>
      <c r="B810" s="78"/>
      <c r="C810" s="78"/>
      <c r="D810" s="78"/>
      <c r="E810" s="78"/>
      <c r="F810" s="78"/>
      <c r="G810" s="78"/>
      <c r="H810" s="78"/>
      <c r="I810" s="78"/>
      <c r="J810" s="78"/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  <c r="AB810" s="78"/>
      <c r="AC810" s="78"/>
    </row>
    <row r="811" spans="1:29" ht="13.5" thickBot="1" x14ac:dyDescent="0.25">
      <c r="A811" s="76"/>
      <c r="B811" s="78"/>
      <c r="C811" s="78"/>
      <c r="D811" s="78"/>
      <c r="E811" s="78"/>
      <c r="F811" s="78"/>
      <c r="G811" s="78"/>
      <c r="H811" s="78"/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  <c r="AB811" s="78"/>
      <c r="AC811" s="78"/>
    </row>
    <row r="812" spans="1:29" ht="13.5" thickBot="1" x14ac:dyDescent="0.25">
      <c r="A812" s="76"/>
      <c r="B812" s="78"/>
      <c r="C812" s="78"/>
      <c r="D812" s="78"/>
      <c r="E812" s="78"/>
      <c r="F812" s="78"/>
      <c r="G812" s="78"/>
      <c r="H812" s="78"/>
      <c r="I812" s="78"/>
      <c r="J812" s="78"/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  <c r="AB812" s="78"/>
      <c r="AC812" s="78"/>
    </row>
    <row r="813" spans="1:29" ht="13.5" thickBot="1" x14ac:dyDescent="0.25">
      <c r="A813" s="76"/>
      <c r="B813" s="78"/>
      <c r="C813" s="78"/>
      <c r="D813" s="78"/>
      <c r="E813" s="78"/>
      <c r="F813" s="78"/>
      <c r="G813" s="78"/>
      <c r="H813" s="78"/>
      <c r="I813" s="78"/>
      <c r="J813" s="78"/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  <c r="AB813" s="78"/>
      <c r="AC813" s="78"/>
    </row>
    <row r="814" spans="1:29" ht="13.5" thickBot="1" x14ac:dyDescent="0.25">
      <c r="A814" s="76"/>
      <c r="B814" s="78"/>
      <c r="C814" s="78"/>
      <c r="D814" s="78"/>
      <c r="E814" s="78"/>
      <c r="F814" s="78"/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  <c r="AB814" s="78"/>
      <c r="AC814" s="78"/>
    </row>
    <row r="815" spans="1:29" ht="13.5" thickBot="1" x14ac:dyDescent="0.25">
      <c r="A815" s="76"/>
      <c r="B815" s="78"/>
      <c r="C815" s="78"/>
      <c r="D815" s="78"/>
      <c r="E815" s="78"/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  <c r="AB815" s="78"/>
      <c r="AC815" s="78"/>
    </row>
    <row r="816" spans="1:29" ht="13.5" thickBot="1" x14ac:dyDescent="0.25">
      <c r="A816" s="76"/>
      <c r="B816" s="78"/>
      <c r="C816" s="78"/>
      <c r="D816" s="78"/>
      <c r="E816" s="78"/>
      <c r="F816" s="78"/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  <c r="AB816" s="78"/>
      <c r="AC816" s="78"/>
    </row>
    <row r="817" spans="1:29" ht="13.5" thickBot="1" x14ac:dyDescent="0.25">
      <c r="A817" s="76"/>
      <c r="B817" s="78"/>
      <c r="C817" s="78"/>
      <c r="D817" s="78"/>
      <c r="E817" s="78"/>
      <c r="F817" s="78"/>
      <c r="G817" s="78"/>
      <c r="H817" s="78"/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  <c r="AB817" s="78"/>
      <c r="AC817" s="78"/>
    </row>
    <row r="818" spans="1:29" ht="13.5" thickBot="1" x14ac:dyDescent="0.25">
      <c r="A818" s="76"/>
      <c r="B818" s="78"/>
      <c r="C818" s="78"/>
      <c r="D818" s="78"/>
      <c r="E818" s="78"/>
      <c r="F818" s="78"/>
      <c r="G818" s="78"/>
      <c r="H818" s="78"/>
      <c r="I818" s="78"/>
      <c r="J818" s="78"/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  <c r="AB818" s="78"/>
      <c r="AC818" s="78"/>
    </row>
    <row r="819" spans="1:29" ht="13.5" thickBot="1" x14ac:dyDescent="0.25">
      <c r="A819" s="76"/>
      <c r="B819" s="78"/>
      <c r="C819" s="78"/>
      <c r="D819" s="78"/>
      <c r="E819" s="78"/>
      <c r="F819" s="78"/>
      <c r="G819" s="78"/>
      <c r="H819" s="78"/>
      <c r="I819" s="78"/>
      <c r="J819" s="78"/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  <c r="AB819" s="78"/>
      <c r="AC819" s="78"/>
    </row>
    <row r="820" spans="1:29" ht="13.5" thickBot="1" x14ac:dyDescent="0.25">
      <c r="A820" s="76"/>
      <c r="B820" s="78"/>
      <c r="C820" s="78"/>
      <c r="D820" s="78"/>
      <c r="E820" s="78"/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  <c r="AB820" s="78"/>
      <c r="AC820" s="78"/>
    </row>
    <row r="821" spans="1:29" ht="13.5" thickBot="1" x14ac:dyDescent="0.25">
      <c r="A821" s="76"/>
      <c r="B821" s="78"/>
      <c r="C821" s="78"/>
      <c r="D821" s="78"/>
      <c r="E821" s="78"/>
      <c r="F821" s="78"/>
      <c r="G821" s="78"/>
      <c r="H821" s="78"/>
      <c r="I821" s="78"/>
      <c r="J821" s="78"/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  <c r="AB821" s="78"/>
      <c r="AC821" s="78"/>
    </row>
    <row r="822" spans="1:29" ht="13.5" thickBot="1" x14ac:dyDescent="0.25">
      <c r="A822" s="76"/>
      <c r="B822" s="78"/>
      <c r="C822" s="78"/>
      <c r="D822" s="78"/>
      <c r="E822" s="78"/>
      <c r="F822" s="78"/>
      <c r="G822" s="78"/>
      <c r="H822" s="78"/>
      <c r="I822" s="78"/>
      <c r="J822" s="78"/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  <c r="AB822" s="78"/>
      <c r="AC822" s="78"/>
    </row>
    <row r="823" spans="1:29" ht="13.5" thickBot="1" x14ac:dyDescent="0.25">
      <c r="A823" s="76"/>
      <c r="B823" s="78"/>
      <c r="C823" s="78"/>
      <c r="D823" s="78"/>
      <c r="E823" s="78"/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  <c r="AB823" s="78"/>
      <c r="AC823" s="78"/>
    </row>
    <row r="824" spans="1:29" ht="13.5" thickBot="1" x14ac:dyDescent="0.25">
      <c r="A824" s="76"/>
      <c r="B824" s="78"/>
      <c r="C824" s="78"/>
      <c r="D824" s="78"/>
      <c r="E824" s="78"/>
      <c r="F824" s="78"/>
      <c r="G824" s="78"/>
      <c r="H824" s="78"/>
      <c r="I824" s="78"/>
      <c r="J824" s="78"/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  <c r="AB824" s="78"/>
      <c r="AC824" s="78"/>
    </row>
    <row r="825" spans="1:29" ht="13.5" thickBot="1" x14ac:dyDescent="0.25">
      <c r="A825" s="76"/>
      <c r="B825" s="78"/>
      <c r="C825" s="78"/>
      <c r="D825" s="78"/>
      <c r="E825" s="78"/>
      <c r="F825" s="78"/>
      <c r="G825" s="78"/>
      <c r="H825" s="78"/>
      <c r="I825" s="78"/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  <c r="AB825" s="78"/>
      <c r="AC825" s="78"/>
    </row>
    <row r="826" spans="1:29" ht="13.5" thickBot="1" x14ac:dyDescent="0.25">
      <c r="A826" s="76"/>
      <c r="B826" s="78"/>
      <c r="C826" s="78"/>
      <c r="D826" s="78"/>
      <c r="E826" s="78"/>
      <c r="F826" s="78"/>
      <c r="G826" s="78"/>
      <c r="H826" s="78"/>
      <c r="I826" s="78"/>
      <c r="J826" s="78"/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  <c r="AB826" s="78"/>
      <c r="AC826" s="78"/>
    </row>
    <row r="827" spans="1:29" ht="13.5" thickBot="1" x14ac:dyDescent="0.25">
      <c r="A827" s="76"/>
      <c r="B827" s="78"/>
      <c r="C827" s="78"/>
      <c r="D827" s="78"/>
      <c r="E827" s="78"/>
      <c r="F827" s="78"/>
      <c r="G827" s="78"/>
      <c r="H827" s="78"/>
      <c r="I827" s="78"/>
      <c r="J827" s="78"/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  <c r="AB827" s="78"/>
      <c r="AC827" s="78"/>
    </row>
    <row r="828" spans="1:29" ht="13.5" thickBot="1" x14ac:dyDescent="0.25">
      <c r="A828" s="76"/>
      <c r="B828" s="78"/>
      <c r="C828" s="78"/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  <c r="AB828" s="78"/>
      <c r="AC828" s="78"/>
    </row>
    <row r="829" spans="1:29" ht="13.5" thickBot="1" x14ac:dyDescent="0.25">
      <c r="A829" s="76"/>
      <c r="B829" s="78"/>
      <c r="C829" s="78"/>
      <c r="D829" s="78"/>
      <c r="E829" s="78"/>
      <c r="F829" s="78"/>
      <c r="G829" s="78"/>
      <c r="H829" s="78"/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  <c r="AB829" s="78"/>
      <c r="AC829" s="78"/>
    </row>
    <row r="830" spans="1:29" ht="13.5" thickBot="1" x14ac:dyDescent="0.25">
      <c r="A830" s="76"/>
      <c r="B830" s="78"/>
      <c r="C830" s="78"/>
      <c r="D830" s="78"/>
      <c r="E830" s="78"/>
      <c r="F830" s="78"/>
      <c r="G830" s="78"/>
      <c r="H830" s="78"/>
      <c r="I830" s="78"/>
      <c r="J830" s="78"/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  <c r="AB830" s="78"/>
      <c r="AC830" s="78"/>
    </row>
    <row r="831" spans="1:29" ht="13.5" thickBot="1" x14ac:dyDescent="0.25">
      <c r="A831" s="76"/>
      <c r="B831" s="78"/>
      <c r="C831" s="78"/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  <c r="AB831" s="78"/>
      <c r="AC831" s="78"/>
    </row>
    <row r="832" spans="1:29" ht="13.5" thickBot="1" x14ac:dyDescent="0.25">
      <c r="A832" s="76"/>
      <c r="B832" s="78"/>
      <c r="C832" s="78"/>
      <c r="D832" s="78"/>
      <c r="E832" s="78"/>
      <c r="F832" s="78"/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  <c r="AB832" s="78"/>
      <c r="AC832" s="78"/>
    </row>
    <row r="833" spans="1:29" ht="13.5" thickBot="1" x14ac:dyDescent="0.25">
      <c r="A833" s="76"/>
      <c r="B833" s="78"/>
      <c r="C833" s="78"/>
      <c r="D833" s="78"/>
      <c r="E833" s="78"/>
      <c r="F833" s="78"/>
      <c r="G833" s="78"/>
      <c r="H833" s="78"/>
      <c r="I833" s="78"/>
      <c r="J833" s="78"/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  <c r="AB833" s="78"/>
      <c r="AC833" s="78"/>
    </row>
    <row r="834" spans="1:29" ht="13.5" thickBot="1" x14ac:dyDescent="0.25">
      <c r="A834" s="76"/>
      <c r="B834" s="78"/>
      <c r="C834" s="78"/>
      <c r="D834" s="78"/>
      <c r="E834" s="78"/>
      <c r="F834" s="78"/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  <c r="AB834" s="78"/>
      <c r="AC834" s="78"/>
    </row>
    <row r="835" spans="1:29" ht="13.5" thickBot="1" x14ac:dyDescent="0.25">
      <c r="A835" s="76"/>
      <c r="B835" s="78"/>
      <c r="C835" s="78"/>
      <c r="D835" s="78"/>
      <c r="E835" s="78"/>
      <c r="F835" s="78"/>
      <c r="G835" s="78"/>
      <c r="H835" s="78"/>
      <c r="I835" s="78"/>
      <c r="J835" s="78"/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  <c r="AB835" s="78"/>
      <c r="AC835" s="78"/>
    </row>
    <row r="836" spans="1:29" ht="13.5" thickBot="1" x14ac:dyDescent="0.25">
      <c r="A836" s="76"/>
      <c r="B836" s="78"/>
      <c r="C836" s="78"/>
      <c r="D836" s="78"/>
      <c r="E836" s="78"/>
      <c r="F836" s="78"/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  <c r="AB836" s="78"/>
      <c r="AC836" s="78"/>
    </row>
    <row r="837" spans="1:29" ht="13.5" thickBot="1" x14ac:dyDescent="0.25">
      <c r="A837" s="76"/>
      <c r="B837" s="78"/>
      <c r="C837" s="78"/>
      <c r="D837" s="78"/>
      <c r="E837" s="78"/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  <c r="AB837" s="78"/>
      <c r="AC837" s="78"/>
    </row>
    <row r="838" spans="1:29" ht="13.5" thickBot="1" x14ac:dyDescent="0.25">
      <c r="A838" s="76"/>
      <c r="B838" s="78"/>
      <c r="C838" s="78"/>
      <c r="D838" s="78"/>
      <c r="E838" s="78"/>
      <c r="F838" s="78"/>
      <c r="G838" s="78"/>
      <c r="H838" s="78"/>
      <c r="I838" s="78"/>
      <c r="J838" s="78"/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  <c r="AB838" s="78"/>
      <c r="AC838" s="78"/>
    </row>
    <row r="839" spans="1:29" ht="13.5" thickBot="1" x14ac:dyDescent="0.25">
      <c r="A839" s="76"/>
      <c r="B839" s="78"/>
      <c r="C839" s="78"/>
      <c r="D839" s="78"/>
      <c r="E839" s="78"/>
      <c r="F839" s="78"/>
      <c r="G839" s="78"/>
      <c r="H839" s="78"/>
      <c r="I839" s="78"/>
      <c r="J839" s="78"/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  <c r="AB839" s="78"/>
      <c r="AC839" s="78"/>
    </row>
    <row r="840" spans="1:29" ht="13.5" thickBot="1" x14ac:dyDescent="0.25">
      <c r="A840" s="76"/>
      <c r="B840" s="78"/>
      <c r="C840" s="78"/>
      <c r="D840" s="78"/>
      <c r="E840" s="78"/>
      <c r="F840" s="78"/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  <c r="AB840" s="78"/>
      <c r="AC840" s="78"/>
    </row>
    <row r="841" spans="1:29" ht="13.5" thickBot="1" x14ac:dyDescent="0.25">
      <c r="A841" s="76"/>
      <c r="B841" s="78"/>
      <c r="C841" s="78"/>
      <c r="D841" s="78"/>
      <c r="E841" s="78"/>
      <c r="F841" s="78"/>
      <c r="G841" s="78"/>
      <c r="H841" s="78"/>
      <c r="I841" s="78"/>
      <c r="J841" s="78"/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  <c r="AB841" s="78"/>
      <c r="AC841" s="78"/>
    </row>
    <row r="842" spans="1:29" ht="13.5" thickBot="1" x14ac:dyDescent="0.25">
      <c r="A842" s="76"/>
      <c r="B842" s="78"/>
      <c r="C842" s="78"/>
      <c r="D842" s="78"/>
      <c r="E842" s="78"/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  <c r="AB842" s="78"/>
      <c r="AC842" s="78"/>
    </row>
    <row r="843" spans="1:29" ht="13.5" thickBot="1" x14ac:dyDescent="0.25">
      <c r="A843" s="76"/>
      <c r="B843" s="78"/>
      <c r="C843" s="78"/>
      <c r="D843" s="78"/>
      <c r="E843" s="78"/>
      <c r="F843" s="78"/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  <c r="AB843" s="78"/>
      <c r="AC843" s="78"/>
    </row>
    <row r="844" spans="1:29" ht="13.5" thickBot="1" x14ac:dyDescent="0.25">
      <c r="A844" s="76"/>
      <c r="B844" s="78"/>
      <c r="C844" s="78"/>
      <c r="D844" s="78"/>
      <c r="E844" s="78"/>
      <c r="F844" s="78"/>
      <c r="G844" s="78"/>
      <c r="H844" s="78"/>
      <c r="I844" s="78"/>
      <c r="J844" s="78"/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  <c r="AB844" s="78"/>
      <c r="AC844" s="78"/>
    </row>
    <row r="845" spans="1:29" ht="13.5" thickBot="1" x14ac:dyDescent="0.25">
      <c r="A845" s="76"/>
      <c r="B845" s="78"/>
      <c r="C845" s="78"/>
      <c r="D845" s="78"/>
      <c r="E845" s="78"/>
      <c r="F845" s="78"/>
      <c r="G845" s="78"/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  <c r="AB845" s="78"/>
      <c r="AC845" s="78"/>
    </row>
    <row r="846" spans="1:29" ht="13.5" thickBot="1" x14ac:dyDescent="0.25">
      <c r="A846" s="76"/>
      <c r="B846" s="78"/>
      <c r="C846" s="78"/>
      <c r="D846" s="78"/>
      <c r="E846" s="78"/>
      <c r="F846" s="78"/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  <c r="AB846" s="78"/>
      <c r="AC846" s="78"/>
    </row>
    <row r="847" spans="1:29" ht="13.5" thickBot="1" x14ac:dyDescent="0.25">
      <c r="A847" s="76"/>
      <c r="B847" s="78"/>
      <c r="C847" s="78"/>
      <c r="D847" s="78"/>
      <c r="E847" s="78"/>
      <c r="F847" s="78"/>
      <c r="G847" s="78"/>
      <c r="H847" s="78"/>
      <c r="I847" s="78"/>
      <c r="J847" s="78"/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  <c r="AB847" s="78"/>
      <c r="AC847" s="78"/>
    </row>
    <row r="848" spans="1:29" ht="13.5" thickBot="1" x14ac:dyDescent="0.25">
      <c r="A848" s="76"/>
      <c r="B848" s="78"/>
      <c r="C848" s="78"/>
      <c r="D848" s="78"/>
      <c r="E848" s="78"/>
      <c r="F848" s="78"/>
      <c r="G848" s="78"/>
      <c r="H848" s="78"/>
      <c r="I848" s="78"/>
      <c r="J848" s="78"/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  <c r="AB848" s="78"/>
      <c r="AC848" s="78"/>
    </row>
    <row r="849" spans="1:29" ht="13.5" thickBot="1" x14ac:dyDescent="0.25">
      <c r="A849" s="76"/>
      <c r="B849" s="78"/>
      <c r="C849" s="78"/>
      <c r="D849" s="78"/>
      <c r="E849" s="78"/>
      <c r="F849" s="78"/>
      <c r="G849" s="78"/>
      <c r="H849" s="78"/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  <c r="AB849" s="78"/>
      <c r="AC849" s="78"/>
    </row>
    <row r="850" spans="1:29" ht="13.5" thickBot="1" x14ac:dyDescent="0.25">
      <c r="A850" s="76"/>
      <c r="B850" s="78"/>
      <c r="C850" s="78"/>
      <c r="D850" s="78"/>
      <c r="E850" s="78"/>
      <c r="F850" s="78"/>
      <c r="G850" s="78"/>
      <c r="H850" s="78"/>
      <c r="I850" s="78"/>
      <c r="J850" s="78"/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  <c r="AB850" s="78"/>
      <c r="AC850" s="78"/>
    </row>
    <row r="851" spans="1:29" ht="13.5" thickBot="1" x14ac:dyDescent="0.25">
      <c r="A851" s="76"/>
      <c r="B851" s="78"/>
      <c r="C851" s="78"/>
      <c r="D851" s="78"/>
      <c r="E851" s="78"/>
      <c r="F851" s="78"/>
      <c r="G851" s="78"/>
      <c r="H851" s="78"/>
      <c r="I851" s="78"/>
      <c r="J851" s="78"/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  <c r="AB851" s="78"/>
      <c r="AC851" s="78"/>
    </row>
    <row r="852" spans="1:29" ht="13.5" thickBot="1" x14ac:dyDescent="0.25">
      <c r="A852" s="76"/>
      <c r="B852" s="78"/>
      <c r="C852" s="78"/>
      <c r="D852" s="78"/>
      <c r="E852" s="78"/>
      <c r="F852" s="78"/>
      <c r="G852" s="78"/>
      <c r="H852" s="78"/>
      <c r="I852" s="78"/>
      <c r="J852" s="78"/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  <c r="AB852" s="78"/>
      <c r="AC852" s="78"/>
    </row>
    <row r="853" spans="1:29" ht="13.5" thickBot="1" x14ac:dyDescent="0.25">
      <c r="A853" s="76"/>
      <c r="B853" s="78"/>
      <c r="C853" s="78"/>
      <c r="D853" s="78"/>
      <c r="E853" s="78"/>
      <c r="F853" s="78"/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  <c r="AB853" s="78"/>
      <c r="AC853" s="78"/>
    </row>
    <row r="854" spans="1:29" ht="13.5" thickBot="1" x14ac:dyDescent="0.25">
      <c r="A854" s="76"/>
      <c r="B854" s="78"/>
      <c r="C854" s="78"/>
      <c r="D854" s="78"/>
      <c r="E854" s="78"/>
      <c r="F854" s="78"/>
      <c r="G854" s="78"/>
      <c r="H854" s="78"/>
      <c r="I854" s="78"/>
      <c r="J854" s="78"/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  <c r="AB854" s="78"/>
      <c r="AC854" s="78"/>
    </row>
    <row r="855" spans="1:29" ht="13.5" thickBot="1" x14ac:dyDescent="0.25">
      <c r="A855" s="76"/>
      <c r="B855" s="78"/>
      <c r="C855" s="78"/>
      <c r="D855" s="78"/>
      <c r="E855" s="78"/>
      <c r="F855" s="78"/>
      <c r="G855" s="78"/>
      <c r="H855" s="78"/>
      <c r="I855" s="78"/>
      <c r="J855" s="78"/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  <c r="AB855" s="78"/>
      <c r="AC855" s="78"/>
    </row>
    <row r="856" spans="1:29" ht="13.5" thickBot="1" x14ac:dyDescent="0.25">
      <c r="A856" s="76"/>
      <c r="B856" s="78"/>
      <c r="C856" s="78"/>
      <c r="D856" s="78"/>
      <c r="E856" s="78"/>
      <c r="F856" s="78"/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  <c r="AB856" s="78"/>
      <c r="AC856" s="78"/>
    </row>
    <row r="857" spans="1:29" ht="13.5" thickBot="1" x14ac:dyDescent="0.25">
      <c r="A857" s="76"/>
      <c r="B857" s="78"/>
      <c r="C857" s="78"/>
      <c r="D857" s="78"/>
      <c r="E857" s="78"/>
      <c r="F857" s="78"/>
      <c r="G857" s="78"/>
      <c r="H857" s="78"/>
      <c r="I857" s="78"/>
      <c r="J857" s="78"/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  <c r="AB857" s="78"/>
      <c r="AC857" s="78"/>
    </row>
    <row r="858" spans="1:29" ht="13.5" thickBot="1" x14ac:dyDescent="0.25">
      <c r="A858" s="76"/>
      <c r="B858" s="78"/>
      <c r="C858" s="78"/>
      <c r="D858" s="78"/>
      <c r="E858" s="78"/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  <c r="AB858" s="78"/>
      <c r="AC858" s="78"/>
    </row>
    <row r="859" spans="1:29" ht="13.5" thickBot="1" x14ac:dyDescent="0.25">
      <c r="A859" s="76"/>
      <c r="B859" s="78"/>
      <c r="C859" s="78"/>
      <c r="D859" s="78"/>
      <c r="E859" s="78"/>
      <c r="F859" s="78"/>
      <c r="G859" s="78"/>
      <c r="H859" s="78"/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  <c r="AB859" s="78"/>
      <c r="AC859" s="78"/>
    </row>
    <row r="860" spans="1:29" ht="13.5" thickBot="1" x14ac:dyDescent="0.25">
      <c r="A860" s="76"/>
      <c r="B860" s="78"/>
      <c r="C860" s="78"/>
      <c r="D860" s="78"/>
      <c r="E860" s="78"/>
      <c r="F860" s="78"/>
      <c r="G860" s="78"/>
      <c r="H860" s="78"/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  <c r="AB860" s="78"/>
      <c r="AC860" s="78"/>
    </row>
    <row r="861" spans="1:29" ht="13.5" thickBot="1" x14ac:dyDescent="0.25">
      <c r="A861" s="76"/>
      <c r="B861" s="78"/>
      <c r="C861" s="78"/>
      <c r="D861" s="78"/>
      <c r="E861" s="78"/>
      <c r="F861" s="78"/>
      <c r="G861" s="78"/>
      <c r="H861" s="78"/>
      <c r="I861" s="78"/>
      <c r="J861" s="78"/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  <c r="AB861" s="78"/>
      <c r="AC861" s="78"/>
    </row>
    <row r="862" spans="1:29" ht="13.5" thickBot="1" x14ac:dyDescent="0.25">
      <c r="A862" s="76"/>
      <c r="B862" s="78"/>
      <c r="C862" s="78"/>
      <c r="D862" s="78"/>
      <c r="E862" s="78"/>
      <c r="F862" s="78"/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  <c r="AB862" s="78"/>
      <c r="AC862" s="78"/>
    </row>
    <row r="863" spans="1:29" ht="13.5" thickBot="1" x14ac:dyDescent="0.25">
      <c r="A863" s="76"/>
      <c r="B863" s="78"/>
      <c r="C863" s="78"/>
      <c r="D863" s="78"/>
      <c r="E863" s="78"/>
      <c r="F863" s="78"/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  <c r="AB863" s="78"/>
      <c r="AC863" s="78"/>
    </row>
    <row r="864" spans="1:29" ht="13.5" thickBot="1" x14ac:dyDescent="0.25">
      <c r="A864" s="76"/>
      <c r="B864" s="78"/>
      <c r="C864" s="78"/>
      <c r="D864" s="78"/>
      <c r="E864" s="78"/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  <c r="AB864" s="78"/>
      <c r="AC864" s="78"/>
    </row>
    <row r="865" spans="1:29" ht="13.5" thickBot="1" x14ac:dyDescent="0.25">
      <c r="A865" s="76"/>
      <c r="B865" s="78"/>
      <c r="C865" s="78"/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  <c r="AB865" s="78"/>
      <c r="AC865" s="78"/>
    </row>
    <row r="866" spans="1:29" ht="13.5" thickBot="1" x14ac:dyDescent="0.25">
      <c r="A866" s="76"/>
      <c r="B866" s="78"/>
      <c r="C866" s="78"/>
      <c r="D866" s="78"/>
      <c r="E866" s="78"/>
      <c r="F866" s="78"/>
      <c r="G866" s="78"/>
      <c r="H866" s="78"/>
      <c r="I866" s="78"/>
      <c r="J866" s="78"/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  <c r="AB866" s="78"/>
      <c r="AC866" s="78"/>
    </row>
    <row r="867" spans="1:29" ht="13.5" thickBot="1" x14ac:dyDescent="0.25">
      <c r="A867" s="76"/>
      <c r="B867" s="78"/>
      <c r="C867" s="78"/>
      <c r="D867" s="78"/>
      <c r="E867" s="78"/>
      <c r="F867" s="78"/>
      <c r="G867" s="78"/>
      <c r="H867" s="78"/>
      <c r="I867" s="78"/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  <c r="AB867" s="78"/>
      <c r="AC867" s="78"/>
    </row>
    <row r="868" spans="1:29" ht="13.5" thickBot="1" x14ac:dyDescent="0.25">
      <c r="A868" s="76"/>
      <c r="B868" s="78"/>
      <c r="C868" s="78"/>
      <c r="D868" s="78"/>
      <c r="E868" s="78"/>
      <c r="F868" s="78"/>
      <c r="G868" s="78"/>
      <c r="H868" s="78"/>
      <c r="I868" s="78"/>
      <c r="J868" s="78"/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  <c r="AB868" s="78"/>
      <c r="AC868" s="78"/>
    </row>
    <row r="869" spans="1:29" ht="13.5" thickBot="1" x14ac:dyDescent="0.25">
      <c r="A869" s="76"/>
      <c r="B869" s="78"/>
      <c r="C869" s="78"/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  <c r="AB869" s="78"/>
      <c r="AC869" s="78"/>
    </row>
    <row r="870" spans="1:29" ht="13.5" thickBot="1" x14ac:dyDescent="0.25">
      <c r="A870" s="76"/>
      <c r="B870" s="78"/>
      <c r="C870" s="78"/>
      <c r="D870" s="78"/>
      <c r="E870" s="78"/>
      <c r="F870" s="78"/>
      <c r="G870" s="78"/>
      <c r="H870" s="78"/>
      <c r="I870" s="78"/>
      <c r="J870" s="78"/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  <c r="AB870" s="78"/>
      <c r="AC870" s="78"/>
    </row>
    <row r="871" spans="1:29" ht="13.5" thickBot="1" x14ac:dyDescent="0.25">
      <c r="A871" s="76"/>
      <c r="B871" s="78"/>
      <c r="C871" s="78"/>
      <c r="D871" s="78"/>
      <c r="E871" s="78"/>
      <c r="F871" s="78"/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  <c r="AB871" s="78"/>
      <c r="AC871" s="78"/>
    </row>
    <row r="872" spans="1:29" ht="13.5" thickBot="1" x14ac:dyDescent="0.25">
      <c r="A872" s="76"/>
      <c r="B872" s="78"/>
      <c r="C872" s="78"/>
      <c r="D872" s="78"/>
      <c r="E872" s="78"/>
      <c r="F872" s="78"/>
      <c r="G872" s="78"/>
      <c r="H872" s="78"/>
      <c r="I872" s="78"/>
      <c r="J872" s="78"/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  <c r="AB872" s="78"/>
      <c r="AC872" s="78"/>
    </row>
    <row r="873" spans="1:29" ht="13.5" thickBot="1" x14ac:dyDescent="0.25">
      <c r="A873" s="76"/>
      <c r="B873" s="78"/>
      <c r="C873" s="78"/>
      <c r="D873" s="78"/>
      <c r="E873" s="78"/>
      <c r="F873" s="78"/>
      <c r="G873" s="78"/>
      <c r="H873" s="78"/>
      <c r="I873" s="78"/>
      <c r="J873" s="78"/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  <c r="AB873" s="78"/>
      <c r="AC873" s="78"/>
    </row>
    <row r="874" spans="1:29" ht="13.5" thickBot="1" x14ac:dyDescent="0.25">
      <c r="A874" s="76"/>
      <c r="B874" s="78"/>
      <c r="C874" s="78"/>
      <c r="D874" s="78"/>
      <c r="E874" s="78"/>
      <c r="F874" s="78"/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  <c r="AB874" s="78"/>
      <c r="AC874" s="78"/>
    </row>
    <row r="875" spans="1:29" ht="13.5" thickBot="1" x14ac:dyDescent="0.25">
      <c r="A875" s="76"/>
      <c r="B875" s="78"/>
      <c r="C875" s="78"/>
      <c r="D875" s="78"/>
      <c r="E875" s="78"/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  <c r="AB875" s="78"/>
      <c r="AC875" s="78"/>
    </row>
    <row r="876" spans="1:29" ht="13.5" thickBot="1" x14ac:dyDescent="0.25">
      <c r="A876" s="76"/>
      <c r="B876" s="78"/>
      <c r="C876" s="78"/>
      <c r="D876" s="78"/>
      <c r="E876" s="78"/>
      <c r="F876" s="78"/>
      <c r="G876" s="78"/>
      <c r="H876" s="78"/>
      <c r="I876" s="78"/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  <c r="AB876" s="78"/>
      <c r="AC876" s="78"/>
    </row>
    <row r="877" spans="1:29" ht="13.5" thickBot="1" x14ac:dyDescent="0.25">
      <c r="A877" s="76"/>
      <c r="B877" s="78"/>
      <c r="C877" s="78"/>
      <c r="D877" s="78"/>
      <c r="E877" s="78"/>
      <c r="F877" s="78"/>
      <c r="G877" s="78"/>
      <c r="H877" s="78"/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  <c r="AB877" s="78"/>
      <c r="AC877" s="78"/>
    </row>
    <row r="878" spans="1:29" ht="13.5" thickBot="1" x14ac:dyDescent="0.25">
      <c r="A878" s="76"/>
      <c r="B878" s="78"/>
      <c r="C878" s="78"/>
      <c r="D878" s="78"/>
      <c r="E878" s="78"/>
      <c r="F878" s="78"/>
      <c r="G878" s="78"/>
      <c r="H878" s="78"/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  <c r="AB878" s="78"/>
      <c r="AC878" s="78"/>
    </row>
    <row r="879" spans="1:29" ht="13.5" thickBot="1" x14ac:dyDescent="0.25">
      <c r="A879" s="76"/>
      <c r="B879" s="78"/>
      <c r="C879" s="78"/>
      <c r="D879" s="78"/>
      <c r="E879" s="78"/>
      <c r="F879" s="78"/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  <c r="AB879" s="78"/>
      <c r="AC879" s="78"/>
    </row>
    <row r="880" spans="1:29" ht="13.5" thickBot="1" x14ac:dyDescent="0.25">
      <c r="A880" s="76"/>
      <c r="B880" s="78"/>
      <c r="C880" s="78"/>
      <c r="D880" s="78"/>
      <c r="E880" s="78"/>
      <c r="F880" s="78"/>
      <c r="G880" s="78"/>
      <c r="H880" s="78"/>
      <c r="I880" s="78"/>
      <c r="J880" s="78"/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  <c r="AB880" s="78"/>
      <c r="AC880" s="78"/>
    </row>
    <row r="881" spans="1:29" ht="13.5" thickBot="1" x14ac:dyDescent="0.25">
      <c r="A881" s="76"/>
      <c r="B881" s="78"/>
      <c r="C881" s="78"/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  <c r="AB881" s="78"/>
      <c r="AC881" s="78"/>
    </row>
    <row r="882" spans="1:29" ht="13.5" thickBot="1" x14ac:dyDescent="0.25">
      <c r="A882" s="76"/>
      <c r="B882" s="78"/>
      <c r="C882" s="78"/>
      <c r="D882" s="78"/>
      <c r="E882" s="78"/>
      <c r="F882" s="78"/>
      <c r="G882" s="78"/>
      <c r="H882" s="78"/>
      <c r="I882" s="78"/>
      <c r="J882" s="78"/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  <c r="AB882" s="78"/>
      <c r="AC882" s="78"/>
    </row>
    <row r="883" spans="1:29" ht="13.5" thickBot="1" x14ac:dyDescent="0.25">
      <c r="A883" s="76"/>
      <c r="B883" s="78"/>
      <c r="C883" s="78"/>
      <c r="D883" s="78"/>
      <c r="E883" s="78"/>
      <c r="F883" s="78"/>
      <c r="G883" s="78"/>
      <c r="H883" s="78"/>
      <c r="I883" s="78"/>
      <c r="J883" s="78"/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  <c r="AB883" s="78"/>
      <c r="AC883" s="78"/>
    </row>
    <row r="884" spans="1:29" ht="13.5" thickBot="1" x14ac:dyDescent="0.25">
      <c r="A884" s="76"/>
      <c r="B884" s="78"/>
      <c r="C884" s="78"/>
      <c r="D884" s="78"/>
      <c r="E884" s="78"/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  <c r="AB884" s="78"/>
      <c r="AC884" s="78"/>
    </row>
    <row r="885" spans="1:29" ht="13.5" thickBot="1" x14ac:dyDescent="0.25">
      <c r="A885" s="76"/>
      <c r="B885" s="78"/>
      <c r="C885" s="78"/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  <c r="AB885" s="78"/>
      <c r="AC885" s="78"/>
    </row>
    <row r="886" spans="1:29" ht="13.5" thickBot="1" x14ac:dyDescent="0.25">
      <c r="A886" s="76"/>
      <c r="B886" s="78"/>
      <c r="C886" s="78"/>
      <c r="D886" s="78"/>
      <c r="E886" s="78"/>
      <c r="F886" s="78"/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  <c r="AB886" s="78"/>
      <c r="AC886" s="78"/>
    </row>
    <row r="887" spans="1:29" ht="13.5" thickBot="1" x14ac:dyDescent="0.25">
      <c r="A887" s="76"/>
      <c r="B887" s="78"/>
      <c r="C887" s="78"/>
      <c r="D887" s="78"/>
      <c r="E887" s="78"/>
      <c r="F887" s="78"/>
      <c r="G887" s="78"/>
      <c r="H887" s="78"/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  <c r="AB887" s="78"/>
      <c r="AC887" s="78"/>
    </row>
    <row r="888" spans="1:29" ht="13.5" thickBot="1" x14ac:dyDescent="0.25">
      <c r="A888" s="76"/>
      <c r="B888" s="78"/>
      <c r="C888" s="78"/>
      <c r="D888" s="78"/>
      <c r="E888" s="78"/>
      <c r="F888" s="78"/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  <c r="AB888" s="78"/>
      <c r="AC888" s="78"/>
    </row>
    <row r="889" spans="1:29" ht="13.5" thickBot="1" x14ac:dyDescent="0.25">
      <c r="A889" s="76"/>
      <c r="B889" s="78"/>
      <c r="C889" s="78"/>
      <c r="D889" s="78"/>
      <c r="E889" s="78"/>
      <c r="F889" s="78"/>
      <c r="G889" s="78"/>
      <c r="H889" s="78"/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  <c r="AB889" s="78"/>
      <c r="AC889" s="78"/>
    </row>
    <row r="890" spans="1:29" ht="13.5" thickBot="1" x14ac:dyDescent="0.25">
      <c r="A890" s="76"/>
      <c r="B890" s="78"/>
      <c r="C890" s="78"/>
      <c r="D890" s="78"/>
      <c r="E890" s="78"/>
      <c r="F890" s="78"/>
      <c r="G890" s="78"/>
      <c r="H890" s="78"/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  <c r="AB890" s="78"/>
      <c r="AC890" s="78"/>
    </row>
    <row r="891" spans="1:29" ht="13.5" thickBot="1" x14ac:dyDescent="0.25">
      <c r="A891" s="76"/>
      <c r="B891" s="78"/>
      <c r="C891" s="78"/>
      <c r="D891" s="78"/>
      <c r="E891" s="78"/>
      <c r="F891" s="78"/>
      <c r="G891" s="78"/>
      <c r="H891" s="78"/>
      <c r="I891" s="78"/>
      <c r="J891" s="78"/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  <c r="AB891" s="78"/>
      <c r="AC891" s="78"/>
    </row>
    <row r="892" spans="1:29" ht="13.5" thickBot="1" x14ac:dyDescent="0.25">
      <c r="A892" s="76"/>
      <c r="B892" s="78"/>
      <c r="C892" s="78"/>
      <c r="D892" s="78"/>
      <c r="E892" s="78"/>
      <c r="F892" s="78"/>
      <c r="G892" s="78"/>
      <c r="H892" s="78"/>
      <c r="I892" s="78"/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  <c r="AB892" s="78"/>
      <c r="AC892" s="78"/>
    </row>
    <row r="893" spans="1:29" ht="13.5" thickBot="1" x14ac:dyDescent="0.25">
      <c r="A893" s="76"/>
      <c r="B893" s="78"/>
      <c r="C893" s="78"/>
      <c r="D893" s="78"/>
      <c r="E893" s="78"/>
      <c r="F893" s="78"/>
      <c r="G893" s="78"/>
      <c r="H893" s="78"/>
      <c r="I893" s="78"/>
      <c r="J893" s="78"/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  <c r="AB893" s="78"/>
      <c r="AC893" s="78"/>
    </row>
    <row r="894" spans="1:29" ht="13.5" thickBot="1" x14ac:dyDescent="0.25">
      <c r="A894" s="76"/>
      <c r="B894" s="78"/>
      <c r="C894" s="78"/>
      <c r="D894" s="78"/>
      <c r="E894" s="78"/>
      <c r="F894" s="78"/>
      <c r="G894" s="78"/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  <c r="AB894" s="78"/>
      <c r="AC894" s="78"/>
    </row>
    <row r="895" spans="1:29" ht="13.5" thickBot="1" x14ac:dyDescent="0.25">
      <c r="A895" s="76"/>
      <c r="B895" s="78"/>
      <c r="C895" s="78"/>
      <c r="D895" s="78"/>
      <c r="E895" s="78"/>
      <c r="F895" s="78"/>
      <c r="G895" s="78"/>
      <c r="H895" s="78"/>
      <c r="I895" s="78"/>
      <c r="J895" s="78"/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  <c r="AB895" s="78"/>
      <c r="AC895" s="78"/>
    </row>
    <row r="896" spans="1:29" ht="13.5" thickBot="1" x14ac:dyDescent="0.25">
      <c r="A896" s="76"/>
      <c r="B896" s="78"/>
      <c r="C896" s="78"/>
      <c r="D896" s="78"/>
      <c r="E896" s="78"/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  <c r="AB896" s="78"/>
      <c r="AC896" s="78"/>
    </row>
    <row r="897" spans="1:29" ht="13.5" thickBot="1" x14ac:dyDescent="0.25">
      <c r="A897" s="76"/>
      <c r="B897" s="78"/>
      <c r="C897" s="78"/>
      <c r="D897" s="78"/>
      <c r="E897" s="78"/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  <c r="AB897" s="78"/>
      <c r="AC897" s="78"/>
    </row>
    <row r="898" spans="1:29" ht="13.5" thickBot="1" x14ac:dyDescent="0.25">
      <c r="A898" s="76"/>
      <c r="B898" s="78"/>
      <c r="C898" s="78"/>
      <c r="D898" s="78"/>
      <c r="E898" s="78"/>
      <c r="F898" s="78"/>
      <c r="G898" s="78"/>
      <c r="H898" s="78"/>
      <c r="I898" s="78"/>
      <c r="J898" s="78"/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  <c r="AB898" s="78"/>
      <c r="AC898" s="78"/>
    </row>
    <row r="899" spans="1:29" ht="13.5" thickBot="1" x14ac:dyDescent="0.25">
      <c r="A899" s="76"/>
      <c r="B899" s="78"/>
      <c r="C899" s="78"/>
      <c r="D899" s="78"/>
      <c r="E899" s="78"/>
      <c r="F899" s="78"/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  <c r="AB899" s="78"/>
      <c r="AC899" s="78"/>
    </row>
    <row r="900" spans="1:29" ht="13.5" thickBot="1" x14ac:dyDescent="0.25">
      <c r="A900" s="76"/>
      <c r="B900" s="78"/>
      <c r="C900" s="78"/>
      <c r="D900" s="78"/>
      <c r="E900" s="78"/>
      <c r="F900" s="78"/>
      <c r="G900" s="78"/>
      <c r="H900" s="78"/>
      <c r="I900" s="78"/>
      <c r="J900" s="78"/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  <c r="AB900" s="78"/>
      <c r="AC900" s="78"/>
    </row>
    <row r="901" spans="1:29" ht="13.5" thickBot="1" x14ac:dyDescent="0.25">
      <c r="A901" s="76"/>
      <c r="B901" s="78"/>
      <c r="C901" s="78"/>
      <c r="D901" s="78"/>
      <c r="E901" s="78"/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  <c r="AB901" s="78"/>
      <c r="AC901" s="78"/>
    </row>
    <row r="902" spans="1:29" ht="13.5" thickBot="1" x14ac:dyDescent="0.25">
      <c r="A902" s="76"/>
      <c r="B902" s="78"/>
      <c r="C902" s="78"/>
      <c r="D902" s="78"/>
      <c r="E902" s="78"/>
      <c r="F902" s="78"/>
      <c r="G902" s="78"/>
      <c r="H902" s="78"/>
      <c r="I902" s="78"/>
      <c r="J902" s="78"/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  <c r="AB902" s="78"/>
      <c r="AC902" s="78"/>
    </row>
    <row r="903" spans="1:29" ht="13.5" thickBot="1" x14ac:dyDescent="0.25">
      <c r="A903" s="76"/>
      <c r="B903" s="78"/>
      <c r="C903" s="78"/>
      <c r="D903" s="78"/>
      <c r="E903" s="78"/>
      <c r="F903" s="78"/>
      <c r="G903" s="78"/>
      <c r="H903" s="78"/>
      <c r="I903" s="78"/>
      <c r="J903" s="78"/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</row>
    <row r="904" spans="1:29" ht="13.5" thickBot="1" x14ac:dyDescent="0.25">
      <c r="A904" s="76"/>
      <c r="B904" s="78"/>
      <c r="C904" s="78"/>
      <c r="D904" s="78"/>
      <c r="E904" s="78"/>
      <c r="F904" s="78"/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</row>
    <row r="905" spans="1:29" ht="13.5" thickBot="1" x14ac:dyDescent="0.25">
      <c r="A905" s="76"/>
      <c r="B905" s="78"/>
      <c r="C905" s="78"/>
      <c r="D905" s="78"/>
      <c r="E905" s="78"/>
      <c r="F905" s="78"/>
      <c r="G905" s="78"/>
      <c r="H905" s="78"/>
      <c r="I905" s="78"/>
      <c r="J905" s="78"/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  <c r="AB905" s="78"/>
      <c r="AC905" s="78"/>
    </row>
    <row r="906" spans="1:29" ht="13.5" thickBot="1" x14ac:dyDescent="0.25">
      <c r="A906" s="76"/>
      <c r="B906" s="78"/>
      <c r="C906" s="78"/>
      <c r="D906" s="78"/>
      <c r="E906" s="78"/>
      <c r="F906" s="78"/>
      <c r="G906" s="78"/>
      <c r="H906" s="78"/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  <c r="AB906" s="78"/>
      <c r="AC906" s="78"/>
    </row>
    <row r="907" spans="1:29" ht="13.5" thickBot="1" x14ac:dyDescent="0.25">
      <c r="A907" s="76"/>
      <c r="B907" s="78"/>
      <c r="C907" s="78"/>
      <c r="D907" s="78"/>
      <c r="E907" s="78"/>
      <c r="F907" s="78"/>
      <c r="G907" s="78"/>
      <c r="H907" s="78"/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  <c r="AB907" s="78"/>
      <c r="AC907" s="78"/>
    </row>
    <row r="908" spans="1:29" ht="13.5" thickBot="1" x14ac:dyDescent="0.25">
      <c r="A908" s="76"/>
      <c r="B908" s="78"/>
      <c r="C908" s="78"/>
      <c r="D908" s="78"/>
      <c r="E908" s="78"/>
      <c r="F908" s="78"/>
      <c r="G908" s="78"/>
      <c r="H908" s="78"/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  <c r="AB908" s="78"/>
      <c r="AC908" s="78"/>
    </row>
    <row r="909" spans="1:29" ht="13.5" thickBot="1" x14ac:dyDescent="0.25">
      <c r="A909" s="76"/>
      <c r="B909" s="78"/>
      <c r="C909" s="78"/>
      <c r="D909" s="78"/>
      <c r="E909" s="78"/>
      <c r="F909" s="78"/>
      <c r="G909" s="78"/>
      <c r="H909" s="78"/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  <c r="AB909" s="78"/>
      <c r="AC909" s="78"/>
    </row>
    <row r="910" spans="1:29" ht="13.5" thickBot="1" x14ac:dyDescent="0.25">
      <c r="A910" s="76"/>
      <c r="B910" s="78"/>
      <c r="C910" s="78"/>
      <c r="D910" s="78"/>
      <c r="E910" s="78"/>
      <c r="F910" s="78"/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  <c r="AB910" s="78"/>
      <c r="AC910" s="78"/>
    </row>
    <row r="911" spans="1:29" ht="13.5" thickBot="1" x14ac:dyDescent="0.25">
      <c r="A911" s="76"/>
      <c r="B911" s="78"/>
      <c r="C911" s="78"/>
      <c r="D911" s="78"/>
      <c r="E911" s="78"/>
      <c r="F911" s="78"/>
      <c r="G911" s="78"/>
      <c r="H911" s="78"/>
      <c r="I911" s="78"/>
      <c r="J911" s="78"/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  <c r="AB911" s="78"/>
      <c r="AC911" s="78"/>
    </row>
    <row r="912" spans="1:29" ht="13.5" thickBot="1" x14ac:dyDescent="0.25">
      <c r="A912" s="76"/>
      <c r="B912" s="78"/>
      <c r="C912" s="78"/>
      <c r="D912" s="78"/>
      <c r="E912" s="78"/>
      <c r="F912" s="78"/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  <c r="AB912" s="78"/>
      <c r="AC912" s="78"/>
    </row>
    <row r="913" spans="1:29" ht="13.5" thickBot="1" x14ac:dyDescent="0.25">
      <c r="A913" s="76"/>
      <c r="B913" s="78"/>
      <c r="C913" s="78"/>
      <c r="D913" s="78"/>
      <c r="E913" s="78"/>
      <c r="F913" s="78"/>
      <c r="G913" s="78"/>
      <c r="H913" s="78"/>
      <c r="I913" s="78"/>
      <c r="J913" s="78"/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  <c r="AB913" s="78"/>
      <c r="AC913" s="78"/>
    </row>
    <row r="914" spans="1:29" ht="13.5" thickBot="1" x14ac:dyDescent="0.25">
      <c r="A914" s="76"/>
      <c r="B914" s="78"/>
      <c r="C914" s="78"/>
      <c r="D914" s="78"/>
      <c r="E914" s="78"/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  <c r="AB914" s="78"/>
      <c r="AC914" s="78"/>
    </row>
    <row r="915" spans="1:29" ht="13.5" thickBot="1" x14ac:dyDescent="0.25">
      <c r="A915" s="76"/>
      <c r="B915" s="78"/>
      <c r="C915" s="78"/>
      <c r="D915" s="78"/>
      <c r="E915" s="78"/>
      <c r="F915" s="78"/>
      <c r="G915" s="78"/>
      <c r="H915" s="78"/>
      <c r="I915" s="78"/>
      <c r="J915" s="78"/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  <c r="AB915" s="78"/>
      <c r="AC915" s="78"/>
    </row>
    <row r="916" spans="1:29" ht="13.5" thickBot="1" x14ac:dyDescent="0.25">
      <c r="A916" s="76"/>
      <c r="B916" s="78"/>
      <c r="C916" s="78"/>
      <c r="D916" s="78"/>
      <c r="E916" s="78"/>
      <c r="F916" s="78"/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  <c r="AB916" s="78"/>
      <c r="AC916" s="78"/>
    </row>
    <row r="917" spans="1:29" ht="13.5" thickBot="1" x14ac:dyDescent="0.25">
      <c r="A917" s="76"/>
      <c r="B917" s="78"/>
      <c r="C917" s="78"/>
      <c r="D917" s="78"/>
      <c r="E917" s="78"/>
      <c r="F917" s="78"/>
      <c r="G917" s="78"/>
      <c r="H917" s="78"/>
      <c r="I917" s="78"/>
      <c r="J917" s="78"/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  <c r="AB917" s="78"/>
      <c r="AC917" s="78"/>
    </row>
    <row r="918" spans="1:29" ht="13.5" thickBot="1" x14ac:dyDescent="0.25">
      <c r="A918" s="76"/>
      <c r="B918" s="78"/>
      <c r="C918" s="78"/>
      <c r="D918" s="78"/>
      <c r="E918" s="78"/>
      <c r="F918" s="78"/>
      <c r="G918" s="78"/>
      <c r="H918" s="78"/>
      <c r="I918" s="78"/>
      <c r="J918" s="78"/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  <c r="AB918" s="78"/>
      <c r="AC918" s="78"/>
    </row>
    <row r="919" spans="1:29" ht="13.5" thickBot="1" x14ac:dyDescent="0.25">
      <c r="A919" s="76"/>
      <c r="B919" s="78"/>
      <c r="C919" s="78"/>
      <c r="D919" s="78"/>
      <c r="E919" s="78"/>
      <c r="F919" s="78"/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  <c r="AB919" s="78"/>
      <c r="AC919" s="78"/>
    </row>
    <row r="920" spans="1:29" ht="13.5" thickBot="1" x14ac:dyDescent="0.25">
      <c r="A920" s="76"/>
      <c r="B920" s="78"/>
      <c r="C920" s="78"/>
      <c r="D920" s="78"/>
      <c r="E920" s="78"/>
      <c r="F920" s="78"/>
      <c r="G920" s="78"/>
      <c r="H920" s="78"/>
      <c r="I920" s="78"/>
      <c r="J920" s="78"/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  <c r="AB920" s="78"/>
      <c r="AC920" s="78"/>
    </row>
    <row r="921" spans="1:29" ht="13.5" thickBot="1" x14ac:dyDescent="0.25">
      <c r="A921" s="76"/>
      <c r="B921" s="78"/>
      <c r="C921" s="78"/>
      <c r="D921" s="78"/>
      <c r="E921" s="78"/>
      <c r="F921" s="78"/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  <c r="AB921" s="78"/>
      <c r="AC921" s="78"/>
    </row>
    <row r="922" spans="1:29" ht="13.5" thickBot="1" x14ac:dyDescent="0.25">
      <c r="A922" s="76"/>
      <c r="B922" s="78"/>
      <c r="C922" s="78"/>
      <c r="D922" s="78"/>
      <c r="E922" s="78"/>
      <c r="F922" s="78"/>
      <c r="G922" s="78"/>
      <c r="H922" s="78"/>
      <c r="I922" s="78"/>
      <c r="J922" s="78"/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  <c r="AB922" s="78"/>
      <c r="AC922" s="78"/>
    </row>
    <row r="923" spans="1:29" ht="13.5" thickBot="1" x14ac:dyDescent="0.25">
      <c r="A923" s="76"/>
      <c r="B923" s="78"/>
      <c r="C923" s="78"/>
      <c r="D923" s="78"/>
      <c r="E923" s="78"/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  <c r="AB923" s="78"/>
      <c r="AC923" s="78"/>
    </row>
    <row r="924" spans="1:29" ht="13.5" thickBot="1" x14ac:dyDescent="0.25">
      <c r="A924" s="76"/>
      <c r="B924" s="78"/>
      <c r="C924" s="78"/>
      <c r="D924" s="78"/>
      <c r="E924" s="78"/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  <c r="AB924" s="78"/>
      <c r="AC924" s="78"/>
    </row>
    <row r="925" spans="1:29" ht="13.5" thickBot="1" x14ac:dyDescent="0.25">
      <c r="A925" s="76"/>
      <c r="B925" s="78"/>
      <c r="C925" s="78"/>
      <c r="D925" s="78"/>
      <c r="E925" s="78"/>
      <c r="F925" s="78"/>
      <c r="G925" s="78"/>
      <c r="H925" s="78"/>
      <c r="I925" s="78"/>
      <c r="J925" s="78"/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  <c r="AB925" s="78"/>
      <c r="AC925" s="78"/>
    </row>
    <row r="926" spans="1:29" ht="13.5" thickBot="1" x14ac:dyDescent="0.25">
      <c r="A926" s="76"/>
      <c r="B926" s="78"/>
      <c r="C926" s="78"/>
      <c r="D926" s="78"/>
      <c r="E926" s="78"/>
      <c r="F926" s="78"/>
      <c r="G926" s="78"/>
      <c r="H926" s="78"/>
      <c r="I926" s="78"/>
      <c r="J926" s="78"/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  <c r="AB926" s="78"/>
      <c r="AC926" s="78"/>
    </row>
    <row r="927" spans="1:29" ht="13.5" thickBot="1" x14ac:dyDescent="0.25">
      <c r="A927" s="76"/>
      <c r="B927" s="78"/>
      <c r="C927" s="78"/>
      <c r="D927" s="78"/>
      <c r="E927" s="78"/>
      <c r="F927" s="78"/>
      <c r="G927" s="78"/>
      <c r="H927" s="78"/>
      <c r="I927" s="78"/>
      <c r="J927" s="78"/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  <c r="AB927" s="78"/>
      <c r="AC927" s="78"/>
    </row>
    <row r="928" spans="1:29" ht="13.5" thickBot="1" x14ac:dyDescent="0.25">
      <c r="A928" s="76"/>
      <c r="B928" s="78"/>
      <c r="C928" s="78"/>
      <c r="D928" s="78"/>
      <c r="E928" s="78"/>
      <c r="F928" s="78"/>
      <c r="G928" s="78"/>
      <c r="H928" s="78"/>
      <c r="I928" s="78"/>
      <c r="J928" s="78"/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  <c r="AB928" s="78"/>
      <c r="AC928" s="78"/>
    </row>
    <row r="929" spans="1:29" ht="13.5" thickBot="1" x14ac:dyDescent="0.25">
      <c r="A929" s="76"/>
      <c r="B929" s="78"/>
      <c r="C929" s="78"/>
      <c r="D929" s="78"/>
      <c r="E929" s="78"/>
      <c r="F929" s="78"/>
      <c r="G929" s="78"/>
      <c r="H929" s="78"/>
      <c r="I929" s="78"/>
      <c r="J929" s="78"/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  <c r="AB929" s="78"/>
      <c r="AC929" s="78"/>
    </row>
    <row r="930" spans="1:29" ht="13.5" thickBot="1" x14ac:dyDescent="0.25">
      <c r="A930" s="76"/>
      <c r="B930" s="78"/>
      <c r="C930" s="78"/>
      <c r="D930" s="78"/>
      <c r="E930" s="78"/>
      <c r="F930" s="78"/>
      <c r="G930" s="78"/>
      <c r="H930" s="78"/>
      <c r="I930" s="78"/>
      <c r="J930" s="78"/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  <c r="AB930" s="78"/>
      <c r="AC930" s="78"/>
    </row>
    <row r="931" spans="1:29" ht="13.5" thickBot="1" x14ac:dyDescent="0.25">
      <c r="A931" s="76"/>
      <c r="B931" s="78"/>
      <c r="C931" s="78"/>
      <c r="D931" s="78"/>
      <c r="E931" s="78"/>
      <c r="F931" s="78"/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  <c r="AB931" s="78"/>
      <c r="AC931" s="78"/>
    </row>
    <row r="932" spans="1:29" ht="13.5" thickBot="1" x14ac:dyDescent="0.25">
      <c r="A932" s="76"/>
      <c r="B932" s="78"/>
      <c r="C932" s="78"/>
      <c r="D932" s="78"/>
      <c r="E932" s="78"/>
      <c r="F932" s="78"/>
      <c r="G932" s="78"/>
      <c r="H932" s="78"/>
      <c r="I932" s="78"/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  <c r="AB932" s="78"/>
      <c r="AC932" s="78"/>
    </row>
    <row r="933" spans="1:29" ht="13.5" thickBot="1" x14ac:dyDescent="0.25">
      <c r="A933" s="76"/>
      <c r="B933" s="78"/>
      <c r="C933" s="78"/>
      <c r="D933" s="78"/>
      <c r="E933" s="78"/>
      <c r="F933" s="78"/>
      <c r="G933" s="78"/>
      <c r="H933" s="78"/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  <c r="AB933" s="78"/>
      <c r="AC933" s="78"/>
    </row>
    <row r="934" spans="1:29" ht="13.5" thickBot="1" x14ac:dyDescent="0.25">
      <c r="A934" s="76"/>
      <c r="B934" s="78"/>
      <c r="C934" s="78"/>
      <c r="D934" s="78"/>
      <c r="E934" s="78"/>
      <c r="F934" s="78"/>
      <c r="G934" s="78"/>
      <c r="H934" s="78"/>
      <c r="I934" s="78"/>
      <c r="J934" s="78"/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  <c r="AB934" s="78"/>
      <c r="AC934" s="78"/>
    </row>
    <row r="935" spans="1:29" ht="13.5" thickBot="1" x14ac:dyDescent="0.25">
      <c r="A935" s="76"/>
      <c r="B935" s="78"/>
      <c r="C935" s="78"/>
      <c r="D935" s="78"/>
      <c r="E935" s="78"/>
      <c r="F935" s="78"/>
      <c r="G935" s="78"/>
      <c r="H935" s="78"/>
      <c r="I935" s="78"/>
      <c r="J935" s="78"/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  <c r="AB935" s="78"/>
      <c r="AC935" s="78"/>
    </row>
    <row r="936" spans="1:29" ht="13.5" thickBot="1" x14ac:dyDescent="0.25">
      <c r="A936" s="76"/>
      <c r="B936" s="78"/>
      <c r="C936" s="78"/>
      <c r="D936" s="78"/>
      <c r="E936" s="78"/>
      <c r="F936" s="78"/>
      <c r="G936" s="78"/>
      <c r="H936" s="78"/>
      <c r="I936" s="78"/>
      <c r="J936" s="78"/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  <c r="AB936" s="78"/>
      <c r="AC936" s="78"/>
    </row>
    <row r="937" spans="1:29" ht="13.5" thickBot="1" x14ac:dyDescent="0.25">
      <c r="A937" s="76"/>
      <c r="B937" s="78"/>
      <c r="C937" s="78"/>
      <c r="D937" s="78"/>
      <c r="E937" s="78"/>
      <c r="F937" s="78"/>
      <c r="G937" s="78"/>
      <c r="H937" s="78"/>
      <c r="I937" s="78"/>
      <c r="J937" s="78"/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  <c r="AB937" s="78"/>
      <c r="AC937" s="78"/>
    </row>
    <row r="938" spans="1:29" ht="13.5" thickBot="1" x14ac:dyDescent="0.25">
      <c r="A938" s="76"/>
      <c r="B938" s="78"/>
      <c r="C938" s="78"/>
      <c r="D938" s="78"/>
      <c r="E938" s="78"/>
      <c r="F938" s="78"/>
      <c r="G938" s="78"/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  <c r="AB938" s="78"/>
      <c r="AC938" s="78"/>
    </row>
    <row r="939" spans="1:29" ht="13.5" thickBot="1" x14ac:dyDescent="0.25">
      <c r="A939" s="76"/>
      <c r="B939" s="78"/>
      <c r="C939" s="78"/>
      <c r="D939" s="78"/>
      <c r="E939" s="78"/>
      <c r="F939" s="78"/>
      <c r="G939" s="78"/>
      <c r="H939" s="78"/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  <c r="AB939" s="78"/>
      <c r="AC939" s="78"/>
    </row>
    <row r="940" spans="1:29" ht="13.5" thickBot="1" x14ac:dyDescent="0.25">
      <c r="A940" s="76"/>
      <c r="B940" s="78"/>
      <c r="C940" s="78"/>
      <c r="D940" s="78"/>
      <c r="E940" s="78"/>
      <c r="F940" s="78"/>
      <c r="G940" s="78"/>
      <c r="H940" s="78"/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  <c r="AB940" s="78"/>
      <c r="AC940" s="78"/>
    </row>
    <row r="941" spans="1:29" ht="13.5" thickBot="1" x14ac:dyDescent="0.25">
      <c r="A941" s="76"/>
      <c r="B941" s="78"/>
      <c r="C941" s="78"/>
      <c r="D941" s="78"/>
      <c r="E941" s="78"/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  <c r="AB941" s="78"/>
      <c r="AC941" s="78"/>
    </row>
    <row r="942" spans="1:29" ht="13.5" thickBot="1" x14ac:dyDescent="0.25">
      <c r="A942" s="76"/>
      <c r="B942" s="78"/>
      <c r="C942" s="78"/>
      <c r="D942" s="78"/>
      <c r="E942" s="78"/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  <c r="AB942" s="78"/>
      <c r="AC942" s="78"/>
    </row>
    <row r="943" spans="1:29" ht="13.5" thickBot="1" x14ac:dyDescent="0.25">
      <c r="A943" s="76"/>
      <c r="B943" s="78"/>
      <c r="C943" s="78"/>
      <c r="D943" s="78"/>
      <c r="E943" s="78"/>
      <c r="F943" s="78"/>
      <c r="G943" s="78"/>
      <c r="H943" s="78"/>
      <c r="I943" s="78"/>
      <c r="J943" s="78"/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  <c r="AB943" s="78"/>
      <c r="AC943" s="78"/>
    </row>
    <row r="944" spans="1:29" ht="13.5" thickBot="1" x14ac:dyDescent="0.25">
      <c r="A944" s="76"/>
      <c r="B944" s="78"/>
      <c r="C944" s="78"/>
      <c r="D944" s="78"/>
      <c r="E944" s="78"/>
      <c r="F944" s="78"/>
      <c r="G944" s="78"/>
      <c r="H944" s="78"/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  <c r="AB944" s="78"/>
      <c r="AC944" s="78"/>
    </row>
    <row r="945" spans="1:29" ht="13.5" thickBot="1" x14ac:dyDescent="0.25">
      <c r="A945" s="76"/>
      <c r="B945" s="78"/>
      <c r="C945" s="78"/>
      <c r="D945" s="78"/>
      <c r="E945" s="78"/>
      <c r="F945" s="78"/>
      <c r="G945" s="78"/>
      <c r="H945" s="78"/>
      <c r="I945" s="78"/>
      <c r="J945" s="78"/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  <c r="AB945" s="78"/>
      <c r="AC945" s="78"/>
    </row>
    <row r="946" spans="1:29" ht="13.5" thickBot="1" x14ac:dyDescent="0.25">
      <c r="A946" s="76"/>
      <c r="B946" s="78"/>
      <c r="C946" s="78"/>
      <c r="D946" s="78"/>
      <c r="E946" s="78"/>
      <c r="F946" s="78"/>
      <c r="G946" s="78"/>
      <c r="H946" s="78"/>
      <c r="I946" s="78"/>
      <c r="J946" s="78"/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  <c r="AB946" s="78"/>
      <c r="AC946" s="78"/>
    </row>
    <row r="947" spans="1:29" ht="13.5" thickBot="1" x14ac:dyDescent="0.25">
      <c r="A947" s="76"/>
      <c r="B947" s="78"/>
      <c r="C947" s="78"/>
      <c r="D947" s="78"/>
      <c r="E947" s="78"/>
      <c r="F947" s="78"/>
      <c r="G947" s="78"/>
      <c r="H947" s="78"/>
      <c r="I947" s="78"/>
      <c r="J947" s="78"/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  <c r="AB947" s="78"/>
      <c r="AC947" s="78"/>
    </row>
    <row r="948" spans="1:29" ht="13.5" thickBot="1" x14ac:dyDescent="0.25">
      <c r="A948" s="76"/>
      <c r="B948" s="78"/>
      <c r="C948" s="78"/>
      <c r="D948" s="78"/>
      <c r="E948" s="78"/>
      <c r="F948" s="78"/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  <c r="AB948" s="78"/>
      <c r="AC948" s="78"/>
    </row>
    <row r="949" spans="1:29" ht="13.5" thickBot="1" x14ac:dyDescent="0.25">
      <c r="A949" s="76"/>
      <c r="B949" s="78"/>
      <c r="C949" s="78"/>
      <c r="D949" s="78"/>
      <c r="E949" s="78"/>
      <c r="F949" s="78"/>
      <c r="G949" s="78"/>
      <c r="H949" s="78"/>
      <c r="I949" s="78"/>
      <c r="J949" s="78"/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  <c r="AB949" s="78"/>
      <c r="AC949" s="78"/>
    </row>
    <row r="950" spans="1:29" ht="13.5" thickBot="1" x14ac:dyDescent="0.25">
      <c r="A950" s="76"/>
      <c r="B950" s="78"/>
      <c r="C950" s="78"/>
      <c r="D950" s="78"/>
      <c r="E950" s="78"/>
      <c r="F950" s="78"/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  <c r="AB950" s="78"/>
      <c r="AC950" s="78"/>
    </row>
    <row r="951" spans="1:29" ht="13.5" thickBot="1" x14ac:dyDescent="0.25">
      <c r="A951" s="76"/>
      <c r="B951" s="78"/>
      <c r="C951" s="78"/>
      <c r="D951" s="78"/>
      <c r="E951" s="78"/>
      <c r="F951" s="78"/>
      <c r="G951" s="78"/>
      <c r="H951" s="78"/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  <c r="AB951" s="78"/>
      <c r="AC951" s="78"/>
    </row>
    <row r="952" spans="1:29" ht="13.5" thickBot="1" x14ac:dyDescent="0.25">
      <c r="A952" s="76"/>
      <c r="B952" s="78"/>
      <c r="C952" s="78"/>
      <c r="D952" s="78"/>
      <c r="E952" s="78"/>
      <c r="F952" s="78"/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  <c r="AB952" s="78"/>
      <c r="AC952" s="78"/>
    </row>
    <row r="953" spans="1:29" ht="13.5" thickBot="1" x14ac:dyDescent="0.25">
      <c r="A953" s="76"/>
      <c r="B953" s="78"/>
      <c r="C953" s="78"/>
      <c r="D953" s="78"/>
      <c r="E953" s="78"/>
      <c r="F953" s="78"/>
      <c r="G953" s="78"/>
      <c r="H953" s="78"/>
      <c r="I953" s="78"/>
      <c r="J953" s="78"/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  <c r="AB953" s="78"/>
      <c r="AC953" s="78"/>
    </row>
    <row r="954" spans="1:29" ht="13.5" thickBot="1" x14ac:dyDescent="0.25">
      <c r="A954" s="76"/>
      <c r="B954" s="78"/>
      <c r="C954" s="78"/>
      <c r="D954" s="78"/>
      <c r="E954" s="78"/>
      <c r="F954" s="78"/>
      <c r="G954" s="78"/>
      <c r="H954" s="78"/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  <c r="AB954" s="78"/>
      <c r="AC954" s="78"/>
    </row>
    <row r="955" spans="1:29" ht="13.5" thickBot="1" x14ac:dyDescent="0.25">
      <c r="A955" s="76"/>
      <c r="B955" s="78"/>
      <c r="C955" s="78"/>
      <c r="D955" s="78"/>
      <c r="E955" s="78"/>
      <c r="F955" s="78"/>
      <c r="G955" s="78"/>
      <c r="H955" s="78"/>
      <c r="I955" s="78"/>
      <c r="J955" s="78"/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  <c r="AB955" s="78"/>
      <c r="AC955" s="78"/>
    </row>
    <row r="956" spans="1:29" ht="13.5" thickBot="1" x14ac:dyDescent="0.25">
      <c r="A956" s="76"/>
      <c r="B956" s="78"/>
      <c r="C956" s="78"/>
      <c r="D956" s="78"/>
      <c r="E956" s="78"/>
      <c r="F956" s="78"/>
      <c r="G956" s="78"/>
      <c r="H956" s="78"/>
      <c r="I956" s="78"/>
      <c r="J956" s="78"/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  <c r="AB956" s="78"/>
      <c r="AC956" s="78"/>
    </row>
    <row r="957" spans="1:29" ht="13.5" thickBot="1" x14ac:dyDescent="0.25">
      <c r="A957" s="76"/>
      <c r="B957" s="78"/>
      <c r="C957" s="78"/>
      <c r="D957" s="78"/>
      <c r="E957" s="78"/>
      <c r="F957" s="78"/>
      <c r="G957" s="78"/>
      <c r="H957" s="78"/>
      <c r="I957" s="78"/>
      <c r="J957" s="78"/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  <c r="AB957" s="78"/>
      <c r="AC957" s="78"/>
    </row>
    <row r="958" spans="1:29" ht="13.5" thickBot="1" x14ac:dyDescent="0.25">
      <c r="A958" s="76"/>
      <c r="B958" s="78"/>
      <c r="C958" s="78"/>
      <c r="D958" s="78"/>
      <c r="E958" s="78"/>
      <c r="F958" s="78"/>
      <c r="G958" s="78"/>
      <c r="H958" s="78"/>
      <c r="I958" s="78"/>
      <c r="J958" s="78"/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  <c r="AB958" s="78"/>
      <c r="AC958" s="78"/>
    </row>
    <row r="959" spans="1:29" ht="13.5" thickBot="1" x14ac:dyDescent="0.25">
      <c r="A959" s="76"/>
      <c r="B959" s="78"/>
      <c r="C959" s="78"/>
      <c r="D959" s="78"/>
      <c r="E959" s="78"/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  <c r="AB959" s="78"/>
      <c r="AC959" s="78"/>
    </row>
    <row r="960" spans="1:29" ht="13.5" thickBot="1" x14ac:dyDescent="0.25">
      <c r="A960" s="76"/>
      <c r="B960" s="78"/>
      <c r="C960" s="78"/>
      <c r="D960" s="78"/>
      <c r="E960" s="78"/>
      <c r="F960" s="78"/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  <c r="AB960" s="78"/>
      <c r="AC960" s="78"/>
    </row>
    <row r="961" spans="1:29" ht="13.5" thickBot="1" x14ac:dyDescent="0.25">
      <c r="A961" s="76"/>
      <c r="B961" s="78"/>
      <c r="C961" s="78"/>
      <c r="D961" s="78"/>
      <c r="E961" s="78"/>
      <c r="F961" s="78"/>
      <c r="G961" s="78"/>
      <c r="H961" s="78"/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  <c r="AB961" s="78"/>
      <c r="AC961" s="78"/>
    </row>
    <row r="962" spans="1:29" ht="13.5" thickBot="1" x14ac:dyDescent="0.25">
      <c r="A962" s="76"/>
      <c r="B962" s="78"/>
      <c r="C962" s="78"/>
      <c r="D962" s="78"/>
      <c r="E962" s="78"/>
      <c r="F962" s="78"/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  <c r="AB962" s="78"/>
      <c r="AC962" s="78"/>
    </row>
    <row r="963" spans="1:29" ht="13.5" thickBot="1" x14ac:dyDescent="0.25">
      <c r="A963" s="76"/>
      <c r="B963" s="78"/>
      <c r="C963" s="78"/>
      <c r="D963" s="78"/>
      <c r="E963" s="78"/>
      <c r="F963" s="78"/>
      <c r="G963" s="78"/>
      <c r="H963" s="78"/>
      <c r="I963" s="78"/>
      <c r="J963" s="78"/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  <c r="AB963" s="78"/>
      <c r="AC963" s="78"/>
    </row>
    <row r="964" spans="1:29" ht="13.5" thickBot="1" x14ac:dyDescent="0.25">
      <c r="A964" s="76"/>
      <c r="B964" s="78"/>
      <c r="C964" s="78"/>
      <c r="D964" s="78"/>
      <c r="E964" s="78"/>
      <c r="F964" s="78"/>
      <c r="G964" s="78"/>
      <c r="H964" s="78"/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  <c r="AB964" s="78"/>
      <c r="AC964" s="78"/>
    </row>
    <row r="965" spans="1:29" ht="13.5" thickBot="1" x14ac:dyDescent="0.25">
      <c r="A965" s="76"/>
      <c r="B965" s="78"/>
      <c r="C965" s="78"/>
      <c r="D965" s="78"/>
      <c r="E965" s="78"/>
      <c r="F965" s="78"/>
      <c r="G965" s="78"/>
      <c r="H965" s="78"/>
      <c r="I965" s="78"/>
      <c r="J965" s="78"/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  <c r="AB965" s="78"/>
      <c r="AC965" s="78"/>
    </row>
    <row r="966" spans="1:29" ht="13.5" thickBot="1" x14ac:dyDescent="0.25">
      <c r="A966" s="76"/>
      <c r="B966" s="78"/>
      <c r="C966" s="78"/>
      <c r="D966" s="78"/>
      <c r="E966" s="78"/>
      <c r="F966" s="78"/>
      <c r="G966" s="78"/>
      <c r="H966" s="78"/>
      <c r="I966" s="78"/>
      <c r="J966" s="78"/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  <c r="AB966" s="78"/>
      <c r="AC966" s="78"/>
    </row>
    <row r="967" spans="1:29" ht="13.5" thickBot="1" x14ac:dyDescent="0.25">
      <c r="A967" s="76"/>
      <c r="B967" s="78"/>
      <c r="C967" s="78"/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  <c r="AB967" s="78"/>
      <c r="AC967" s="78"/>
    </row>
    <row r="968" spans="1:29" ht="13.5" thickBot="1" x14ac:dyDescent="0.25">
      <c r="A968" s="76"/>
      <c r="B968" s="78"/>
      <c r="C968" s="78"/>
      <c r="D968" s="78"/>
      <c r="E968" s="78"/>
      <c r="F968" s="78"/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  <c r="AB968" s="78"/>
      <c r="AC968" s="78"/>
    </row>
    <row r="969" spans="1:29" ht="13.5" thickBot="1" x14ac:dyDescent="0.25">
      <c r="A969" s="76"/>
      <c r="B969" s="78"/>
      <c r="C969" s="78"/>
      <c r="D969" s="78"/>
      <c r="E969" s="78"/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  <c r="AB969" s="78"/>
      <c r="AC969" s="78"/>
    </row>
    <row r="970" spans="1:29" ht="13.5" thickBot="1" x14ac:dyDescent="0.25">
      <c r="A970" s="76"/>
      <c r="B970" s="78"/>
      <c r="C970" s="78"/>
      <c r="D970" s="78"/>
      <c r="E970" s="78"/>
      <c r="F970" s="78"/>
      <c r="G970" s="78"/>
      <c r="H970" s="78"/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  <c r="AB970" s="78"/>
      <c r="AC970" s="78"/>
    </row>
    <row r="971" spans="1:29" ht="13.5" thickBot="1" x14ac:dyDescent="0.25">
      <c r="A971" s="76"/>
      <c r="B971" s="78"/>
      <c r="C971" s="78"/>
      <c r="D971" s="78"/>
      <c r="E971" s="78"/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  <c r="AB971" s="78"/>
      <c r="AC971" s="78"/>
    </row>
    <row r="972" spans="1:29" ht="13.5" thickBot="1" x14ac:dyDescent="0.25">
      <c r="A972" s="76"/>
      <c r="B972" s="78"/>
      <c r="C972" s="78"/>
      <c r="D972" s="78"/>
      <c r="E972" s="78"/>
      <c r="F972" s="78"/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  <c r="AB972" s="78"/>
      <c r="AC972" s="78"/>
    </row>
    <row r="973" spans="1:29" ht="13.5" thickBot="1" x14ac:dyDescent="0.25">
      <c r="A973" s="76"/>
      <c r="B973" s="78"/>
      <c r="C973" s="78"/>
      <c r="D973" s="78"/>
      <c r="E973" s="78"/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  <c r="AB973" s="78"/>
      <c r="AC973" s="78"/>
    </row>
    <row r="974" spans="1:29" ht="13.5" thickBot="1" x14ac:dyDescent="0.25">
      <c r="A974" s="76"/>
      <c r="B974" s="78"/>
      <c r="C974" s="78"/>
      <c r="D974" s="78"/>
      <c r="E974" s="78"/>
      <c r="F974" s="78"/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  <c r="AB974" s="78"/>
      <c r="AC974" s="78"/>
    </row>
    <row r="975" spans="1:29" ht="13.5" thickBot="1" x14ac:dyDescent="0.25">
      <c r="A975" s="76"/>
      <c r="B975" s="78"/>
      <c r="C975" s="78"/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  <c r="AB975" s="78"/>
      <c r="AC975" s="78"/>
    </row>
    <row r="976" spans="1:29" ht="13.5" thickBot="1" x14ac:dyDescent="0.25">
      <c r="A976" s="76"/>
      <c r="B976" s="78"/>
      <c r="C976" s="78"/>
      <c r="D976" s="78"/>
      <c r="E976" s="78"/>
      <c r="F976" s="78"/>
      <c r="G976" s="78"/>
      <c r="H976" s="78"/>
      <c r="I976" s="78"/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  <c r="AB976" s="78"/>
      <c r="AC976" s="78"/>
    </row>
    <row r="977" spans="1:29" ht="13.5" thickBot="1" x14ac:dyDescent="0.25">
      <c r="A977" s="76"/>
      <c r="B977" s="78"/>
      <c r="C977" s="78"/>
      <c r="D977" s="78"/>
      <c r="E977" s="78"/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  <c r="AB977" s="78"/>
      <c r="AC977" s="78"/>
    </row>
    <row r="978" spans="1:29" ht="13.5" thickBot="1" x14ac:dyDescent="0.25">
      <c r="A978" s="76"/>
      <c r="B978" s="78"/>
      <c r="C978" s="78"/>
      <c r="D978" s="78"/>
      <c r="E978" s="78"/>
      <c r="F978" s="78"/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  <c r="AB978" s="78"/>
      <c r="AC978" s="78"/>
    </row>
    <row r="979" spans="1:29" ht="13.5" thickBot="1" x14ac:dyDescent="0.25">
      <c r="A979" s="76"/>
      <c r="B979" s="78"/>
      <c r="C979" s="78"/>
      <c r="D979" s="78"/>
      <c r="E979" s="78"/>
      <c r="F979" s="78"/>
      <c r="G979" s="78"/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  <c r="AB979" s="78"/>
      <c r="AC979" s="78"/>
    </row>
    <row r="980" spans="1:29" ht="13.5" thickBot="1" x14ac:dyDescent="0.25">
      <c r="A980" s="76"/>
      <c r="B980" s="78"/>
      <c r="C980" s="78"/>
      <c r="D980" s="78"/>
      <c r="E980" s="78"/>
      <c r="F980" s="78"/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  <c r="AB980" s="78"/>
      <c r="AC980" s="78"/>
    </row>
    <row r="981" spans="1:29" ht="13.5" thickBot="1" x14ac:dyDescent="0.25">
      <c r="A981" s="76"/>
      <c r="B981" s="78"/>
      <c r="C981" s="78"/>
      <c r="D981" s="78"/>
      <c r="E981" s="78"/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  <c r="AB981" s="78"/>
      <c r="AC981" s="78"/>
    </row>
    <row r="982" spans="1:29" ht="13.5" thickBot="1" x14ac:dyDescent="0.25">
      <c r="A982" s="76"/>
      <c r="B982" s="78"/>
      <c r="C982" s="78"/>
      <c r="D982" s="78"/>
      <c r="E982" s="78"/>
      <c r="F982" s="78"/>
      <c r="G982" s="78"/>
      <c r="H982" s="78"/>
      <c r="I982" s="78"/>
      <c r="J982" s="78"/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  <c r="AB982" s="78"/>
      <c r="AC982" s="78"/>
    </row>
    <row r="983" spans="1:29" ht="13.5" thickBot="1" x14ac:dyDescent="0.25">
      <c r="A983" s="76"/>
      <c r="B983" s="78"/>
      <c r="C983" s="78"/>
      <c r="D983" s="78"/>
      <c r="E983" s="78"/>
      <c r="F983" s="78"/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  <c r="AB983" s="78"/>
      <c r="AC983" s="78"/>
    </row>
    <row r="984" spans="1:29" ht="13.5" thickBot="1" x14ac:dyDescent="0.25">
      <c r="A984" s="76"/>
      <c r="B984" s="78"/>
      <c r="C984" s="78"/>
      <c r="D984" s="78"/>
      <c r="E984" s="78"/>
      <c r="F984" s="78"/>
      <c r="G984" s="78"/>
      <c r="H984" s="78"/>
      <c r="I984" s="78"/>
      <c r="J984" s="78"/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  <c r="AB984" s="78"/>
      <c r="AC984" s="78"/>
    </row>
    <row r="985" spans="1:29" ht="13.5" thickBot="1" x14ac:dyDescent="0.25">
      <c r="A985" s="76"/>
      <c r="B985" s="78"/>
      <c r="C985" s="78"/>
      <c r="D985" s="78"/>
      <c r="E985" s="78"/>
      <c r="F985" s="78"/>
      <c r="G985" s="78"/>
      <c r="H985" s="78"/>
      <c r="I985" s="78"/>
      <c r="J985" s="78"/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  <c r="AB985" s="78"/>
      <c r="AC985" s="78"/>
    </row>
    <row r="986" spans="1:29" ht="13.5" thickBot="1" x14ac:dyDescent="0.25">
      <c r="A986" s="76"/>
      <c r="B986" s="78"/>
      <c r="C986" s="78"/>
      <c r="D986" s="78"/>
      <c r="E986" s="78"/>
      <c r="F986" s="78"/>
      <c r="G986" s="78"/>
      <c r="H986" s="78"/>
      <c r="I986" s="78"/>
      <c r="J986" s="78"/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  <c r="AB986" s="78"/>
      <c r="AC986" s="78"/>
    </row>
    <row r="987" spans="1:29" ht="13.5" thickBot="1" x14ac:dyDescent="0.25">
      <c r="A987" s="76"/>
      <c r="B987" s="78"/>
      <c r="C987" s="78"/>
      <c r="D987" s="78"/>
      <c r="E987" s="78"/>
      <c r="F987" s="78"/>
      <c r="G987" s="78"/>
      <c r="H987" s="78"/>
      <c r="I987" s="78"/>
      <c r="J987" s="78"/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  <c r="AB987" s="78"/>
      <c r="AC987" s="78"/>
    </row>
    <row r="988" spans="1:29" ht="13.5" thickBot="1" x14ac:dyDescent="0.25">
      <c r="A988" s="76"/>
      <c r="B988" s="78"/>
      <c r="C988" s="78"/>
      <c r="D988" s="78"/>
      <c r="E988" s="78"/>
      <c r="F988" s="78"/>
      <c r="G988" s="78"/>
      <c r="H988" s="78"/>
      <c r="I988" s="78"/>
      <c r="J988" s="78"/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  <c r="AB988" s="78"/>
      <c r="AC988" s="78"/>
    </row>
    <row r="989" spans="1:29" ht="13.5" thickBot="1" x14ac:dyDescent="0.25">
      <c r="A989" s="76"/>
      <c r="B989" s="78"/>
      <c r="C989" s="78"/>
      <c r="D989" s="78"/>
      <c r="E989" s="78"/>
      <c r="F989" s="78"/>
      <c r="G989" s="78"/>
      <c r="H989" s="78"/>
      <c r="I989" s="78"/>
      <c r="J989" s="78"/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  <c r="AB989" s="78"/>
      <c r="AC989" s="78"/>
    </row>
    <row r="990" spans="1:29" ht="13.5" thickBot="1" x14ac:dyDescent="0.25">
      <c r="A990" s="76"/>
      <c r="B990" s="78"/>
      <c r="C990" s="78"/>
      <c r="D990" s="78"/>
      <c r="E990" s="78"/>
      <c r="F990" s="78"/>
      <c r="G990" s="78"/>
      <c r="H990" s="78"/>
      <c r="I990" s="78"/>
      <c r="J990" s="78"/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  <c r="AB990" s="78"/>
      <c r="AC990" s="78"/>
    </row>
    <row r="991" spans="1:29" ht="13.5" thickBot="1" x14ac:dyDescent="0.25">
      <c r="A991" s="76"/>
      <c r="B991" s="78"/>
      <c r="C991" s="78"/>
      <c r="D991" s="78"/>
      <c r="E991" s="78"/>
      <c r="F991" s="78"/>
      <c r="G991" s="78"/>
      <c r="H991" s="78"/>
      <c r="I991" s="78"/>
      <c r="J991" s="78"/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  <c r="AB991" s="78"/>
      <c r="AC991" s="78"/>
    </row>
    <row r="992" spans="1:29" ht="13.5" thickBot="1" x14ac:dyDescent="0.25">
      <c r="A992" s="76"/>
      <c r="B992" s="78"/>
      <c r="C992" s="78"/>
      <c r="D992" s="78"/>
      <c r="E992" s="78"/>
      <c r="F992" s="78"/>
      <c r="G992" s="78"/>
      <c r="H992" s="78"/>
      <c r="I992" s="78"/>
      <c r="J992" s="78"/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  <c r="AB992" s="78"/>
      <c r="AC992" s="78"/>
    </row>
    <row r="993" spans="1:29" ht="13.5" thickBot="1" x14ac:dyDescent="0.25">
      <c r="A993" s="76"/>
      <c r="B993" s="78"/>
      <c r="C993" s="78"/>
      <c r="D993" s="78"/>
      <c r="E993" s="78"/>
      <c r="F993" s="78"/>
      <c r="G993" s="78"/>
      <c r="H993" s="78"/>
      <c r="I993" s="78"/>
      <c r="J993" s="78"/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  <c r="AB993" s="78"/>
      <c r="AC993" s="78"/>
    </row>
    <row r="994" spans="1:29" ht="13.5" thickBot="1" x14ac:dyDescent="0.25">
      <c r="A994" s="76"/>
      <c r="B994" s="78"/>
      <c r="C994" s="78"/>
      <c r="D994" s="78"/>
      <c r="E994" s="78"/>
      <c r="F994" s="78"/>
      <c r="G994" s="78"/>
      <c r="H994" s="78"/>
      <c r="I994" s="78"/>
      <c r="J994" s="78"/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  <c r="AB994" s="78"/>
      <c r="AC994" s="78"/>
    </row>
    <row r="995" spans="1:29" ht="13.5" thickBot="1" x14ac:dyDescent="0.25">
      <c r="A995" s="76"/>
      <c r="B995" s="78"/>
      <c r="C995" s="78"/>
      <c r="D995" s="78"/>
      <c r="E995" s="78"/>
      <c r="F995" s="78"/>
      <c r="G995" s="78"/>
      <c r="H995" s="78"/>
      <c r="I995" s="78"/>
      <c r="J995" s="78"/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  <c r="AB995" s="78"/>
      <c r="AC995" s="78"/>
    </row>
    <row r="996" spans="1:29" ht="13.5" thickBot="1" x14ac:dyDescent="0.25">
      <c r="A996" s="76"/>
      <c r="B996" s="78"/>
      <c r="C996" s="78"/>
      <c r="D996" s="78"/>
      <c r="E996" s="78"/>
      <c r="F996" s="78"/>
      <c r="G996" s="78"/>
      <c r="H996" s="78"/>
      <c r="I996" s="78"/>
      <c r="J996" s="78"/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  <c r="AB996" s="78"/>
      <c r="AC996" s="78"/>
    </row>
    <row r="997" spans="1:29" ht="13.5" thickBot="1" x14ac:dyDescent="0.25">
      <c r="A997" s="76"/>
      <c r="B997" s="78"/>
      <c r="C997" s="78"/>
      <c r="D997" s="78"/>
      <c r="E997" s="78"/>
      <c r="F997" s="78"/>
      <c r="G997" s="78"/>
      <c r="H997" s="78"/>
      <c r="I997" s="78"/>
      <c r="J997" s="78"/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  <c r="AB997" s="78"/>
      <c r="AC997" s="78"/>
    </row>
    <row r="998" spans="1:29" ht="13.5" thickBot="1" x14ac:dyDescent="0.25">
      <c r="A998" s="76"/>
      <c r="B998" s="78"/>
      <c r="C998" s="78"/>
      <c r="D998" s="78"/>
      <c r="E998" s="78"/>
      <c r="F998" s="78"/>
      <c r="G998" s="78"/>
      <c r="H998" s="78"/>
      <c r="I998" s="78"/>
      <c r="J998" s="78"/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  <c r="AB998" s="78"/>
      <c r="AC998" s="78"/>
    </row>
    <row r="999" spans="1:29" ht="13.5" thickBot="1" x14ac:dyDescent="0.25">
      <c r="A999" s="76"/>
      <c r="B999" s="78"/>
      <c r="C999" s="78"/>
      <c r="D999" s="78"/>
      <c r="E999" s="78"/>
      <c r="F999" s="78"/>
      <c r="G999" s="78"/>
      <c r="H999" s="78"/>
      <c r="I999" s="78"/>
      <c r="J999" s="78"/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  <c r="AB999" s="78"/>
      <c r="AC999" s="78"/>
    </row>
    <row r="1000" spans="1:29" ht="13.5" thickBot="1" x14ac:dyDescent="0.25">
      <c r="A1000" s="76"/>
      <c r="B1000" s="78"/>
      <c r="C1000" s="78"/>
      <c r="D1000" s="78"/>
      <c r="E1000" s="78"/>
      <c r="F1000" s="78"/>
      <c r="G1000" s="78"/>
      <c r="H1000" s="78"/>
      <c r="I1000" s="78"/>
      <c r="J1000" s="78"/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  <c r="AB1000" s="78"/>
      <c r="AC1000" s="78"/>
    </row>
    <row r="1001" spans="1:29" ht="13.5" thickBot="1" x14ac:dyDescent="0.25">
      <c r="A1001" s="76"/>
      <c r="B1001" s="78"/>
      <c r="C1001" s="78"/>
      <c r="D1001" s="78"/>
      <c r="E1001" s="78"/>
      <c r="F1001" s="78"/>
      <c r="G1001" s="78"/>
      <c r="H1001" s="78"/>
      <c r="I1001" s="78"/>
      <c r="J1001" s="78"/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  <c r="AB1001" s="78"/>
      <c r="AC1001" s="78"/>
    </row>
    <row r="1002" spans="1:29" ht="13.5" thickBot="1" x14ac:dyDescent="0.25">
      <c r="A1002" s="76"/>
      <c r="B1002" s="78"/>
      <c r="C1002" s="78"/>
      <c r="D1002" s="78"/>
      <c r="E1002" s="78"/>
      <c r="F1002" s="78"/>
      <c r="G1002" s="78"/>
      <c r="H1002" s="78"/>
      <c r="I1002" s="78"/>
      <c r="J1002" s="78"/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  <c r="AB1002" s="78"/>
      <c r="AC1002" s="78"/>
    </row>
    <row r="1003" spans="1:29" ht="13.5" thickBot="1" x14ac:dyDescent="0.25">
      <c r="A1003" s="76"/>
      <c r="B1003" s="78"/>
      <c r="C1003" s="78"/>
      <c r="D1003" s="78"/>
      <c r="E1003" s="78"/>
      <c r="F1003" s="78"/>
      <c r="G1003" s="78"/>
      <c r="H1003" s="78"/>
      <c r="I1003" s="78"/>
      <c r="J1003" s="78"/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  <c r="AB1003" s="78"/>
      <c r="AC1003" s="78"/>
    </row>
    <row r="1004" spans="1:29" ht="13.5" thickBot="1" x14ac:dyDescent="0.25">
      <c r="A1004" s="76"/>
      <c r="B1004" s="78"/>
      <c r="C1004" s="78"/>
      <c r="D1004" s="78"/>
      <c r="E1004" s="78"/>
      <c r="F1004" s="78"/>
      <c r="G1004" s="78"/>
      <c r="H1004" s="78"/>
      <c r="I1004" s="78"/>
      <c r="J1004" s="78"/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  <c r="AB1004" s="78"/>
      <c r="AC1004" s="78"/>
    </row>
    <row r="1005" spans="1:29" ht="13.5" thickBot="1" x14ac:dyDescent="0.25">
      <c r="A1005" s="76"/>
      <c r="B1005" s="78"/>
      <c r="C1005" s="78"/>
      <c r="D1005" s="78"/>
      <c r="E1005" s="78"/>
      <c r="F1005" s="78"/>
      <c r="G1005" s="78"/>
      <c r="H1005" s="78"/>
      <c r="I1005" s="78"/>
      <c r="J1005" s="78"/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  <c r="AB1005" s="78"/>
      <c r="AC1005" s="78"/>
    </row>
    <row r="1006" spans="1:29" ht="13.5" thickBot="1" x14ac:dyDescent="0.25">
      <c r="A1006" s="76"/>
      <c r="B1006" s="78"/>
      <c r="C1006" s="78"/>
      <c r="D1006" s="78"/>
      <c r="E1006" s="78"/>
      <c r="F1006" s="78"/>
      <c r="G1006" s="78"/>
      <c r="H1006" s="78"/>
      <c r="I1006" s="78"/>
      <c r="J1006" s="78"/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  <c r="AB1006" s="78"/>
      <c r="AC1006" s="78"/>
    </row>
    <row r="1007" spans="1:29" ht="13.5" thickBot="1" x14ac:dyDescent="0.25">
      <c r="A1007" s="76"/>
      <c r="B1007" s="78"/>
      <c r="C1007" s="78"/>
      <c r="D1007" s="78"/>
      <c r="E1007" s="78"/>
      <c r="F1007" s="78"/>
      <c r="G1007" s="78"/>
      <c r="H1007" s="78"/>
      <c r="I1007" s="78"/>
      <c r="J1007" s="78"/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  <c r="AB1007" s="78"/>
      <c r="AC1007" s="78"/>
    </row>
    <row r="1008" spans="1:29" ht="13.5" thickBot="1" x14ac:dyDescent="0.25">
      <c r="A1008" s="76"/>
      <c r="B1008" s="78"/>
      <c r="C1008" s="78"/>
      <c r="D1008" s="78"/>
      <c r="E1008" s="78"/>
      <c r="F1008" s="78"/>
      <c r="G1008" s="78"/>
      <c r="H1008" s="78"/>
      <c r="I1008" s="78"/>
      <c r="J1008" s="78"/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  <c r="AB1008" s="78"/>
      <c r="AC1008" s="78"/>
    </row>
    <row r="1009" spans="1:29" ht="13.5" thickBot="1" x14ac:dyDescent="0.25">
      <c r="A1009" s="76"/>
      <c r="B1009" s="78"/>
      <c r="C1009" s="78"/>
      <c r="D1009" s="78"/>
      <c r="E1009" s="78"/>
      <c r="F1009" s="78"/>
      <c r="G1009" s="78"/>
      <c r="H1009" s="78"/>
      <c r="I1009" s="78"/>
      <c r="J1009" s="78"/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  <c r="AB1009" s="78"/>
      <c r="AC1009" s="78"/>
    </row>
    <row r="1010" spans="1:29" ht="13.5" thickBot="1" x14ac:dyDescent="0.25">
      <c r="A1010" s="76"/>
      <c r="B1010" s="78"/>
      <c r="C1010" s="78"/>
      <c r="D1010" s="78"/>
      <c r="E1010" s="78"/>
      <c r="F1010" s="78"/>
      <c r="G1010" s="78"/>
      <c r="H1010" s="78"/>
      <c r="I1010" s="78"/>
      <c r="J1010" s="78"/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  <c r="AB1010" s="78"/>
      <c r="AC1010" s="78"/>
    </row>
    <row r="1011" spans="1:29" ht="13.5" thickBot="1" x14ac:dyDescent="0.25">
      <c r="A1011" s="76"/>
      <c r="B1011" s="78"/>
      <c r="C1011" s="78"/>
      <c r="D1011" s="78"/>
      <c r="E1011" s="78"/>
      <c r="F1011" s="78"/>
      <c r="G1011" s="78"/>
      <c r="H1011" s="78"/>
      <c r="I1011" s="78"/>
      <c r="J1011" s="78"/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  <c r="AB1011" s="78"/>
      <c r="AC1011" s="78"/>
    </row>
    <row r="1012" spans="1:29" ht="13.5" thickBot="1" x14ac:dyDescent="0.25">
      <c r="A1012" s="76"/>
      <c r="B1012" s="78"/>
      <c r="C1012" s="78"/>
      <c r="D1012" s="78"/>
      <c r="E1012" s="78"/>
      <c r="F1012" s="78"/>
      <c r="G1012" s="78"/>
      <c r="H1012" s="78"/>
      <c r="I1012" s="78"/>
      <c r="J1012" s="78"/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  <c r="AB1012" s="78"/>
      <c r="AC1012" s="7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M14" sqref="M14"/>
    </sheetView>
  </sheetViews>
  <sheetFormatPr defaultColWidth="8.85546875" defaultRowHeight="12.75" x14ac:dyDescent="0.2"/>
  <cols>
    <col min="1" max="1" width="13.42578125" customWidth="1"/>
    <col min="6" max="6" width="13.28515625" customWidth="1"/>
    <col min="7" max="7" width="21.28515625" style="6" customWidth="1"/>
    <col min="8" max="8" width="12.85546875" style="34" customWidth="1"/>
    <col min="9" max="9" width="16.28515625" customWidth="1"/>
    <col min="10" max="10" width="16" customWidth="1"/>
    <col min="11" max="11" width="15.85546875" customWidth="1"/>
    <col min="12" max="12" width="16" customWidth="1"/>
  </cols>
  <sheetData>
    <row r="1" spans="1:13" ht="26.25" thickBot="1" x14ac:dyDescent="0.25">
      <c r="A1" s="47" t="s">
        <v>18</v>
      </c>
      <c r="B1" s="47" t="s">
        <v>30</v>
      </c>
      <c r="C1" s="22" t="s">
        <v>17</v>
      </c>
      <c r="D1" s="22" t="s">
        <v>47</v>
      </c>
      <c r="F1" s="22" t="s">
        <v>29</v>
      </c>
      <c r="G1" s="25" t="s">
        <v>28</v>
      </c>
      <c r="H1" s="25" t="s">
        <v>18</v>
      </c>
      <c r="I1" s="22" t="s">
        <v>39</v>
      </c>
      <c r="J1" s="22" t="s">
        <v>41</v>
      </c>
      <c r="K1" s="22" t="s">
        <v>40</v>
      </c>
      <c r="L1" s="22" t="s">
        <v>42</v>
      </c>
      <c r="M1" s="48" t="s">
        <v>43</v>
      </c>
    </row>
    <row r="2" spans="1:13" ht="13.5" thickBot="1" x14ac:dyDescent="0.25">
      <c r="A2" s="76" t="s">
        <v>414</v>
      </c>
      <c r="B2" s="46">
        <v>1</v>
      </c>
      <c r="C2" s="29" t="s">
        <v>278</v>
      </c>
      <c r="D2" s="29">
        <v>4</v>
      </c>
      <c r="F2" s="113">
        <v>115080</v>
      </c>
      <c r="G2" s="96"/>
      <c r="H2" s="113" t="s">
        <v>19</v>
      </c>
      <c r="I2" s="114" t="s">
        <v>65</v>
      </c>
      <c r="J2" s="114" t="s">
        <v>65</v>
      </c>
      <c r="K2" s="114" t="s">
        <v>423</v>
      </c>
      <c r="L2" s="114" t="s">
        <v>423</v>
      </c>
      <c r="M2" t="s">
        <v>462</v>
      </c>
    </row>
    <row r="3" spans="1:13" ht="23.25" thickBot="1" x14ac:dyDescent="0.25">
      <c r="A3" s="76" t="s">
        <v>319</v>
      </c>
      <c r="B3" s="46">
        <v>1</v>
      </c>
      <c r="C3" s="29" t="s">
        <v>278</v>
      </c>
      <c r="D3" s="21">
        <v>4</v>
      </c>
      <c r="F3" s="115">
        <v>112647</v>
      </c>
      <c r="G3" s="116"/>
      <c r="H3" s="115" t="s">
        <v>19</v>
      </c>
      <c r="I3" s="117" t="s">
        <v>446</v>
      </c>
      <c r="J3" s="117" t="s">
        <v>446</v>
      </c>
      <c r="K3" s="117" t="s">
        <v>447</v>
      </c>
      <c r="L3" s="117" t="s">
        <v>447</v>
      </c>
      <c r="M3" t="s">
        <v>463</v>
      </c>
    </row>
    <row r="4" spans="1:13" ht="13.5" thickBot="1" x14ac:dyDescent="0.25">
      <c r="A4" s="46" t="s">
        <v>20</v>
      </c>
      <c r="B4" s="46">
        <v>1.05</v>
      </c>
      <c r="C4" s="29" t="s">
        <v>278</v>
      </c>
      <c r="D4" s="21">
        <v>4</v>
      </c>
      <c r="F4" s="115">
        <v>114146</v>
      </c>
      <c r="G4" s="116"/>
      <c r="H4" s="115" t="s">
        <v>19</v>
      </c>
      <c r="I4" s="117" t="s">
        <v>50</v>
      </c>
      <c r="J4" s="117" t="s">
        <v>50</v>
      </c>
      <c r="K4" s="117" t="s">
        <v>421</v>
      </c>
      <c r="L4" s="117" t="s">
        <v>421</v>
      </c>
      <c r="M4" t="s">
        <v>464</v>
      </c>
    </row>
    <row r="5" spans="1:13" ht="13.5" thickBot="1" x14ac:dyDescent="0.25">
      <c r="A5" s="76" t="s">
        <v>21</v>
      </c>
      <c r="B5" s="46">
        <v>1.21</v>
      </c>
      <c r="C5" s="29" t="s">
        <v>279</v>
      </c>
      <c r="D5" s="49">
        <v>3</v>
      </c>
      <c r="F5" s="115">
        <v>113344</v>
      </c>
      <c r="G5" s="116"/>
      <c r="H5" s="115" t="s">
        <v>19</v>
      </c>
      <c r="I5" s="117" t="s">
        <v>48</v>
      </c>
      <c r="J5" s="117" t="s">
        <v>48</v>
      </c>
      <c r="K5" s="117" t="s">
        <v>424</v>
      </c>
      <c r="L5" s="117" t="s">
        <v>424</v>
      </c>
      <c r="M5" t="s">
        <v>465</v>
      </c>
    </row>
    <row r="6" spans="1:13" x14ac:dyDescent="0.2">
      <c r="A6" s="46" t="s">
        <v>19</v>
      </c>
      <c r="B6" s="46">
        <v>1.21</v>
      </c>
      <c r="C6" s="29" t="s">
        <v>279</v>
      </c>
      <c r="D6" s="49">
        <v>3</v>
      </c>
      <c r="F6" s="115">
        <v>112607</v>
      </c>
      <c r="G6" s="116"/>
      <c r="H6" s="115" t="s">
        <v>19</v>
      </c>
      <c r="I6" s="117" t="s">
        <v>425</v>
      </c>
      <c r="J6" s="117" t="s">
        <v>425</v>
      </c>
      <c r="K6" s="117" t="s">
        <v>426</v>
      </c>
      <c r="L6" s="117" t="s">
        <v>426</v>
      </c>
      <c r="M6" t="s">
        <v>466</v>
      </c>
    </row>
    <row r="7" spans="1:13" x14ac:dyDescent="0.2">
      <c r="A7" s="46" t="s">
        <v>31</v>
      </c>
      <c r="B7" s="46">
        <v>1.45</v>
      </c>
      <c r="C7" s="29" t="s">
        <v>279</v>
      </c>
      <c r="D7" s="49">
        <v>3</v>
      </c>
      <c r="F7" s="115">
        <v>115105</v>
      </c>
      <c r="G7" s="116"/>
      <c r="H7" s="115" t="s">
        <v>19</v>
      </c>
      <c r="I7" s="117" t="s">
        <v>427</v>
      </c>
      <c r="J7" s="117" t="s">
        <v>427</v>
      </c>
      <c r="K7" s="117" t="s">
        <v>428</v>
      </c>
      <c r="L7" s="117" t="s">
        <v>428</v>
      </c>
      <c r="M7" t="s">
        <v>467</v>
      </c>
    </row>
    <row r="8" spans="1:13" x14ac:dyDescent="0.2">
      <c r="A8" s="21" t="s">
        <v>382</v>
      </c>
      <c r="B8" s="21">
        <v>1.21</v>
      </c>
      <c r="C8" s="29" t="s">
        <v>279</v>
      </c>
      <c r="D8" s="21">
        <v>3</v>
      </c>
      <c r="F8" s="115">
        <v>115081</v>
      </c>
      <c r="G8" s="116"/>
      <c r="H8" s="115" t="s">
        <v>19</v>
      </c>
      <c r="I8" s="117" t="s">
        <v>429</v>
      </c>
      <c r="J8" s="117" t="s">
        <v>429</v>
      </c>
      <c r="K8" s="117" t="s">
        <v>485</v>
      </c>
      <c r="L8" s="117" t="s">
        <v>485</v>
      </c>
      <c r="M8" s="45" t="s">
        <v>486</v>
      </c>
    </row>
    <row r="9" spans="1:13" x14ac:dyDescent="0.2">
      <c r="A9" s="29" t="s">
        <v>422</v>
      </c>
      <c r="B9" s="21">
        <v>1.1000000000000001</v>
      </c>
      <c r="C9" s="29" t="s">
        <v>279</v>
      </c>
      <c r="D9" s="21">
        <v>3</v>
      </c>
      <c r="F9" s="115">
        <v>112555</v>
      </c>
      <c r="G9" s="116"/>
      <c r="H9" s="115" t="s">
        <v>19</v>
      </c>
      <c r="I9" s="117" t="s">
        <v>430</v>
      </c>
      <c r="J9" s="117" t="s">
        <v>430</v>
      </c>
      <c r="K9" s="117" t="s">
        <v>431</v>
      </c>
      <c r="L9" s="117" t="s">
        <v>431</v>
      </c>
      <c r="M9" t="s">
        <v>468</v>
      </c>
    </row>
    <row r="10" spans="1:13" x14ac:dyDescent="0.2">
      <c r="A10" s="21"/>
      <c r="B10" s="21"/>
      <c r="C10" s="21"/>
      <c r="D10" s="21"/>
      <c r="F10" s="115">
        <v>91082</v>
      </c>
      <c r="G10" s="116"/>
      <c r="H10" s="115" t="s">
        <v>19</v>
      </c>
      <c r="I10" s="117" t="s">
        <v>51</v>
      </c>
      <c r="J10" s="117" t="s">
        <v>51</v>
      </c>
      <c r="K10" s="117" t="s">
        <v>445</v>
      </c>
      <c r="L10" s="117" t="s">
        <v>445</v>
      </c>
      <c r="M10" t="s">
        <v>469</v>
      </c>
    </row>
    <row r="11" spans="1:13" x14ac:dyDescent="0.2">
      <c r="A11" s="21"/>
      <c r="B11" s="21"/>
      <c r="C11" s="21"/>
      <c r="D11" s="21"/>
      <c r="F11" s="115">
        <v>113744</v>
      </c>
      <c r="G11" s="116"/>
      <c r="H11" s="115" t="s">
        <v>19</v>
      </c>
      <c r="I11" s="117" t="s">
        <v>432</v>
      </c>
      <c r="J11" s="117" t="s">
        <v>432</v>
      </c>
      <c r="K11" s="118" t="s">
        <v>433</v>
      </c>
      <c r="L11" s="118" t="s">
        <v>433</v>
      </c>
      <c r="M11" t="s">
        <v>470</v>
      </c>
    </row>
    <row r="12" spans="1:13" x14ac:dyDescent="0.2">
      <c r="A12" s="21"/>
      <c r="B12" s="21"/>
      <c r="C12" s="21"/>
      <c r="D12" s="21"/>
      <c r="F12" s="115">
        <v>115106</v>
      </c>
      <c r="G12" s="116"/>
      <c r="H12" s="115" t="s">
        <v>19</v>
      </c>
      <c r="I12" s="117" t="s">
        <v>376</v>
      </c>
      <c r="J12" s="117" t="s">
        <v>376</v>
      </c>
      <c r="K12" s="117" t="s">
        <v>487</v>
      </c>
      <c r="L12" s="117" t="s">
        <v>487</v>
      </c>
      <c r="M12" s="45" t="s">
        <v>488</v>
      </c>
    </row>
    <row r="13" spans="1:13" ht="22.5" x14ac:dyDescent="0.2">
      <c r="A13" s="21"/>
      <c r="B13" s="21"/>
      <c r="C13" s="21"/>
      <c r="D13" s="21"/>
      <c r="F13" s="115">
        <v>23</v>
      </c>
      <c r="G13" s="116"/>
      <c r="H13" s="115" t="s">
        <v>19</v>
      </c>
      <c r="I13" s="117" t="s">
        <v>434</v>
      </c>
      <c r="J13" s="117" t="s">
        <v>434</v>
      </c>
      <c r="K13" s="117" t="s">
        <v>489</v>
      </c>
      <c r="L13" s="117" t="s">
        <v>489</v>
      </c>
      <c r="M13" t="s">
        <v>490</v>
      </c>
    </row>
    <row r="14" spans="1:13" x14ac:dyDescent="0.2">
      <c r="A14" s="21"/>
      <c r="B14" s="21"/>
      <c r="C14" s="21"/>
      <c r="D14" s="21"/>
      <c r="F14" s="115">
        <v>91070</v>
      </c>
      <c r="G14" s="116"/>
      <c r="H14" s="115" t="s">
        <v>19</v>
      </c>
      <c r="I14" s="117" t="s">
        <v>52</v>
      </c>
      <c r="J14" s="117" t="s">
        <v>52</v>
      </c>
      <c r="K14" s="117" t="s">
        <v>435</v>
      </c>
      <c r="L14" s="117" t="s">
        <v>435</v>
      </c>
      <c r="M14" t="s">
        <v>471</v>
      </c>
    </row>
    <row r="15" spans="1:13" x14ac:dyDescent="0.2">
      <c r="A15" s="21"/>
      <c r="B15" s="21"/>
      <c r="C15" s="21"/>
      <c r="D15" s="21"/>
      <c r="F15" s="115">
        <v>112480</v>
      </c>
      <c r="G15" s="116"/>
      <c r="H15" s="115" t="s">
        <v>19</v>
      </c>
      <c r="I15" s="117" t="s">
        <v>375</v>
      </c>
      <c r="J15" s="117" t="s">
        <v>375</v>
      </c>
      <c r="K15" s="117" t="s">
        <v>396</v>
      </c>
      <c r="L15" s="117" t="s">
        <v>396</v>
      </c>
      <c r="M15" t="s">
        <v>472</v>
      </c>
    </row>
    <row r="16" spans="1:13" x14ac:dyDescent="0.2">
      <c r="A16" s="21"/>
      <c r="B16" s="21"/>
      <c r="C16" s="21"/>
      <c r="D16" s="21"/>
      <c r="F16" s="115">
        <v>91071</v>
      </c>
      <c r="G16" s="116"/>
      <c r="H16" s="115" t="s">
        <v>19</v>
      </c>
      <c r="I16" s="117" t="s">
        <v>436</v>
      </c>
      <c r="J16" s="117" t="s">
        <v>436</v>
      </c>
      <c r="K16" s="118" t="s">
        <v>437</v>
      </c>
      <c r="L16" s="118" t="s">
        <v>437</v>
      </c>
      <c r="M16" t="s">
        <v>473</v>
      </c>
    </row>
    <row r="17" spans="1:13" ht="22.5" x14ac:dyDescent="0.2">
      <c r="A17" s="21"/>
      <c r="B17" s="21"/>
      <c r="C17" s="21"/>
      <c r="D17" s="21"/>
      <c r="F17" s="115">
        <v>112608</v>
      </c>
      <c r="G17" s="116"/>
      <c r="H17" s="115" t="s">
        <v>19</v>
      </c>
      <c r="I17" s="117" t="s">
        <v>438</v>
      </c>
      <c r="J17" s="117" t="s">
        <v>438</v>
      </c>
      <c r="K17" s="118" t="s">
        <v>439</v>
      </c>
      <c r="L17" s="118" t="s">
        <v>439</v>
      </c>
      <c r="M17" t="s">
        <v>474</v>
      </c>
    </row>
    <row r="18" spans="1:13" x14ac:dyDescent="0.2">
      <c r="A18" s="21"/>
      <c r="B18" s="21"/>
      <c r="C18" s="21"/>
      <c r="D18" s="21"/>
      <c r="F18" s="115"/>
      <c r="G18" s="116"/>
      <c r="H18" s="115" t="s">
        <v>19</v>
      </c>
      <c r="I18" s="117" t="s">
        <v>440</v>
      </c>
      <c r="J18" s="117" t="s">
        <v>440</v>
      </c>
      <c r="K18" s="118" t="s">
        <v>441</v>
      </c>
      <c r="L18" s="118" t="s">
        <v>441</v>
      </c>
      <c r="M18" t="s">
        <v>475</v>
      </c>
    </row>
    <row r="19" spans="1:13" x14ac:dyDescent="0.2">
      <c r="A19" s="21"/>
      <c r="B19" s="21"/>
      <c r="C19" s="21"/>
      <c r="D19" s="21"/>
      <c r="F19" s="115">
        <v>108961</v>
      </c>
      <c r="G19" s="116"/>
      <c r="H19" s="115" t="s">
        <v>19</v>
      </c>
      <c r="I19" s="117" t="s">
        <v>442</v>
      </c>
      <c r="J19" s="117" t="s">
        <v>442</v>
      </c>
      <c r="K19" s="118" t="s">
        <v>443</v>
      </c>
      <c r="L19" s="118" t="s">
        <v>443</v>
      </c>
      <c r="M19" t="s">
        <v>476</v>
      </c>
    </row>
    <row r="20" spans="1:13" x14ac:dyDescent="0.2">
      <c r="A20" s="21"/>
      <c r="B20" s="21"/>
      <c r="C20" s="21"/>
      <c r="D20" s="21"/>
      <c r="F20" s="119">
        <v>75</v>
      </c>
      <c r="G20" s="116"/>
      <c r="H20" s="119" t="s">
        <v>21</v>
      </c>
      <c r="I20" s="118" t="s">
        <v>55</v>
      </c>
      <c r="J20" s="118" t="s">
        <v>55</v>
      </c>
      <c r="K20" s="118" t="s">
        <v>444</v>
      </c>
      <c r="L20" s="118" t="s">
        <v>444</v>
      </c>
      <c r="M20" t="s">
        <v>477</v>
      </c>
    </row>
    <row r="21" spans="1:13" x14ac:dyDescent="0.2">
      <c r="A21" s="21"/>
      <c r="B21" s="21"/>
      <c r="C21" s="21"/>
      <c r="D21" s="21"/>
      <c r="F21" s="119">
        <v>112483</v>
      </c>
      <c r="H21" s="119" t="s">
        <v>19</v>
      </c>
      <c r="I21" s="118" t="s">
        <v>448</v>
      </c>
      <c r="J21" s="118" t="s">
        <v>448</v>
      </c>
      <c r="K21" s="118" t="s">
        <v>449</v>
      </c>
      <c r="L21" s="118" t="s">
        <v>449</v>
      </c>
      <c r="M21" t="s">
        <v>479</v>
      </c>
    </row>
    <row r="22" spans="1:13" x14ac:dyDescent="0.2">
      <c r="A22" s="21"/>
      <c r="B22" s="21"/>
      <c r="C22" s="21"/>
      <c r="D22" s="21"/>
      <c r="F22" s="97">
        <v>112484</v>
      </c>
      <c r="G22" s="120"/>
      <c r="H22" s="121" t="s">
        <v>19</v>
      </c>
      <c r="I22" s="122" t="s">
        <v>481</v>
      </c>
      <c r="J22" s="122" t="s">
        <v>481</v>
      </c>
      <c r="K22" s="122" t="s">
        <v>482</v>
      </c>
      <c r="L22" s="122" t="s">
        <v>482</v>
      </c>
      <c r="M22" s="123" t="s">
        <v>484</v>
      </c>
    </row>
    <row r="23" spans="1:13" x14ac:dyDescent="0.2">
      <c r="A23" s="21"/>
      <c r="B23" s="21"/>
      <c r="C23" s="21"/>
      <c r="D23" s="21"/>
      <c r="F23" s="21"/>
      <c r="G23" s="24"/>
      <c r="H23" s="36"/>
      <c r="I23" s="21"/>
      <c r="J23" s="21"/>
      <c r="K23" s="21"/>
      <c r="L23" s="21"/>
    </row>
    <row r="24" spans="1:13" x14ac:dyDescent="0.2">
      <c r="A24" s="21"/>
      <c r="B24" s="21"/>
      <c r="C24" s="21"/>
      <c r="D24" s="21"/>
      <c r="F24" s="23"/>
      <c r="G24" s="24"/>
      <c r="H24" s="36"/>
      <c r="I24" s="21"/>
      <c r="J24" s="21"/>
      <c r="K24" s="21"/>
      <c r="L24" s="21"/>
    </row>
    <row r="25" spans="1:13" x14ac:dyDescent="0.2">
      <c r="F25" s="21"/>
      <c r="G25" s="28"/>
      <c r="H25" s="37"/>
      <c r="I25" s="29"/>
      <c r="J25" s="21"/>
      <c r="K25" s="21"/>
      <c r="L25" s="21"/>
    </row>
    <row r="26" spans="1:13" x14ac:dyDescent="0.2">
      <c r="D26">
        <v>1</v>
      </c>
      <c r="E26">
        <v>1</v>
      </c>
      <c r="F26" s="30"/>
      <c r="H26" s="38"/>
      <c r="I26" s="26"/>
    </row>
    <row r="27" spans="1:13" x14ac:dyDescent="0.2">
      <c r="D27">
        <v>1.0980000000000001</v>
      </c>
      <c r="F27" s="30"/>
      <c r="H27" s="38"/>
      <c r="I27" s="31"/>
    </row>
    <row r="28" spans="1:13" x14ac:dyDescent="0.2">
      <c r="D28">
        <v>1.1970000000000001</v>
      </c>
      <c r="E28">
        <v>1.21</v>
      </c>
      <c r="F28" s="30"/>
      <c r="G28" s="32"/>
      <c r="H28" s="38"/>
      <c r="I28" s="31"/>
    </row>
    <row r="29" spans="1:13" x14ac:dyDescent="0.2">
      <c r="F29" s="30"/>
      <c r="G29" s="32"/>
      <c r="H29" s="38"/>
    </row>
    <row r="30" spans="1:13" x14ac:dyDescent="0.2">
      <c r="F30" s="30"/>
      <c r="H30" s="38"/>
      <c r="I30" s="33"/>
    </row>
    <row r="31" spans="1:13" x14ac:dyDescent="0.2">
      <c r="M31" t="s">
        <v>477</v>
      </c>
    </row>
    <row r="32" spans="1:13" x14ac:dyDescent="0.2">
      <c r="M32" t="s">
        <v>478</v>
      </c>
    </row>
    <row r="33" spans="13:13" x14ac:dyDescent="0.2">
      <c r="M33" t="s">
        <v>479</v>
      </c>
    </row>
    <row r="34" spans="13:13" x14ac:dyDescent="0.2">
      <c r="M34" t="s">
        <v>480</v>
      </c>
    </row>
    <row r="35" spans="13:13" x14ac:dyDescent="0.2">
      <c r="M35" t="s">
        <v>483</v>
      </c>
    </row>
    <row r="36" spans="13:13" x14ac:dyDescent="0.2">
      <c r="M36" t="str">
        <f>CONCATENATE(I23,"-",K23)</f>
        <v>-</v>
      </c>
    </row>
    <row r="37" spans="13:13" x14ac:dyDescent="0.2">
      <c r="M37" t="str">
        <f>CONCATENATE(I24,"-",K24)</f>
        <v>-</v>
      </c>
    </row>
  </sheetData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C1:AK33"/>
  <sheetViews>
    <sheetView tabSelected="1" view="pageBreakPreview" zoomScale="85" zoomScaleNormal="75" zoomScaleSheetLayoutView="85" zoomScalePageLayoutView="75" workbookViewId="0">
      <selection activeCell="J37" sqref="J37"/>
    </sheetView>
  </sheetViews>
  <sheetFormatPr defaultColWidth="8.85546875" defaultRowHeight="12.75" x14ac:dyDescent="0.2"/>
  <cols>
    <col min="1" max="2" width="2.140625" customWidth="1"/>
    <col min="3" max="3" width="5.140625" hidden="1" customWidth="1"/>
    <col min="4" max="4" width="12.42578125" customWidth="1"/>
    <col min="5" max="5" width="7.85546875" customWidth="1"/>
    <col min="6" max="6" width="20.42578125" style="34" customWidth="1"/>
    <col min="7" max="8" width="7" customWidth="1"/>
    <col min="9" max="9" width="6.140625" bestFit="1" customWidth="1"/>
    <col min="10" max="10" width="55.28515625" customWidth="1"/>
    <col min="11" max="11" width="14.85546875" hidden="1" customWidth="1"/>
    <col min="12" max="23" width="5.42578125" customWidth="1"/>
    <col min="24" max="24" width="5.140625" customWidth="1"/>
    <col min="25" max="26" width="5" customWidth="1"/>
    <col min="27" max="27" width="6.28515625" bestFit="1" customWidth="1"/>
    <col min="28" max="28" width="9.140625" customWidth="1"/>
    <col min="29" max="29" width="10.7109375" bestFit="1" customWidth="1"/>
  </cols>
  <sheetData>
    <row r="1" spans="3:37" ht="175.7" customHeight="1" x14ac:dyDescent="0.2">
      <c r="D1" s="40"/>
      <c r="E1" s="40"/>
      <c r="F1" s="40"/>
      <c r="G1" s="40"/>
      <c r="H1" s="40"/>
      <c r="I1" s="40"/>
      <c r="J1" s="40"/>
    </row>
    <row r="2" spans="3:37" ht="24" thickBot="1" x14ac:dyDescent="0.25">
      <c r="D2" s="44" t="s">
        <v>491</v>
      </c>
      <c r="E2" s="40"/>
      <c r="F2" s="40"/>
      <c r="G2" s="40"/>
      <c r="H2" s="40"/>
      <c r="I2" s="40"/>
      <c r="J2" s="40"/>
    </row>
    <row r="3" spans="3:37" ht="13.5" thickBot="1" x14ac:dyDescent="0.25">
      <c r="L3" s="129" t="s">
        <v>10</v>
      </c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1"/>
      <c r="AB3" s="132" t="s">
        <v>27</v>
      </c>
      <c r="AC3" s="133"/>
      <c r="AI3" s="45" t="s">
        <v>44</v>
      </c>
      <c r="AJ3" s="45" t="s">
        <v>45</v>
      </c>
      <c r="AK3" s="45" t="s">
        <v>46</v>
      </c>
    </row>
    <row r="4" spans="3:37" ht="15.95" customHeight="1" thickBot="1" x14ac:dyDescent="0.25">
      <c r="C4" s="15"/>
      <c r="D4" s="85" t="s">
        <v>4</v>
      </c>
      <c r="E4" s="85" t="s">
        <v>8</v>
      </c>
      <c r="F4" s="85" t="s">
        <v>18</v>
      </c>
      <c r="G4" s="85" t="s">
        <v>37</v>
      </c>
      <c r="H4" s="85" t="s">
        <v>17</v>
      </c>
      <c r="I4" s="85" t="s">
        <v>47</v>
      </c>
      <c r="J4" s="85" t="s">
        <v>22</v>
      </c>
      <c r="K4" s="86" t="s">
        <v>22</v>
      </c>
      <c r="L4" s="111">
        <v>1</v>
      </c>
      <c r="M4" s="111">
        <v>2</v>
      </c>
      <c r="N4" s="111">
        <v>3</v>
      </c>
      <c r="O4" s="111">
        <v>4</v>
      </c>
      <c r="P4" s="111">
        <v>5</v>
      </c>
      <c r="Q4" s="111">
        <v>6</v>
      </c>
      <c r="R4" s="111">
        <v>7</v>
      </c>
      <c r="S4" s="111">
        <v>8</v>
      </c>
      <c r="T4" s="111">
        <v>9</v>
      </c>
      <c r="U4" s="111">
        <v>10</v>
      </c>
      <c r="V4" s="111">
        <v>11</v>
      </c>
      <c r="W4" s="111">
        <v>12</v>
      </c>
      <c r="X4" s="111">
        <v>13</v>
      </c>
      <c r="Y4" s="111">
        <v>14</v>
      </c>
      <c r="Z4" s="111"/>
      <c r="AA4" s="87" t="s">
        <v>33</v>
      </c>
      <c r="AB4" s="88" t="s">
        <v>12</v>
      </c>
      <c r="AC4" s="89" t="s">
        <v>26</v>
      </c>
    </row>
    <row r="5" spans="3:37" s="108" customFormat="1" ht="15.75" x14ac:dyDescent="0.2">
      <c r="C5" s="99">
        <v>3</v>
      </c>
      <c r="D5" s="98">
        <v>23</v>
      </c>
      <c r="E5" s="100">
        <f>IF(D5&lt;&gt;"",IFERROR(VLOOKUP(D5,BoatRegister!F:H,2,FALSE),"NEW BOAT"),"")</f>
        <v>0</v>
      </c>
      <c r="F5" s="101" t="str">
        <f>IF(D5&lt;&gt;"",IFERROR(VLOOKUP($D5,BoatRegister!F:I,3,FALSE),"NEW BOAT"),"")</f>
        <v>Hobie 16</v>
      </c>
      <c r="G5" s="102">
        <f>IF(F5&lt;&gt;"",IFERROR(VLOOKUP($F5,BoatRegister!A:B,2,FALSE),50),"")</f>
        <v>1.21</v>
      </c>
      <c r="H5" s="102" t="str">
        <f>IF(SignOnSheet!F12&lt;&gt;"",IFERROR(VLOOKUP($F5,BoatRegister!A:D,3,FALSE),50),"")</f>
        <v>B</v>
      </c>
      <c r="I5" s="103">
        <f>IF(SignOnSheet!F12&lt;&gt;"",IFERROR(VLOOKUP($F5,BoatRegister!A:D,4,FALSE),50),"")</f>
        <v>3</v>
      </c>
      <c r="J5" s="101" t="str">
        <f>IF(D5&lt;&gt;"",IFERROR(CONCATENATE(VLOOKUP($D5,BoatRegister!F:M,8,FALSE)),"NEW HELM"),"")</f>
        <v>Garth Loudon-Robbie Edouard-Betsy</v>
      </c>
      <c r="K5" s="104" t="str">
        <f>IF(D5&lt;&gt;"",IFERROR(CONCATENATE(VLOOKUP($D5,#REF!,6,FALSE)),"NEW BOAT"),"")</f>
        <v>NEW BOAT</v>
      </c>
      <c r="L5" s="112">
        <f t="shared" ref="L5:Z14" ca="1" si="0">IF(L$4&lt;&gt;"",IF($D5&lt;&gt;"",IFERROR(VLOOKUP($D5,INDIRECT(CONCATENATE("Race",L$4,"!B:S")),12,FALSE),$U$31+1),""),"")</f>
        <v>3</v>
      </c>
      <c r="M5" s="112">
        <f t="shared" ca="1" si="0"/>
        <v>1</v>
      </c>
      <c r="N5" s="112">
        <f t="shared" ca="1" si="0"/>
        <v>1</v>
      </c>
      <c r="O5" s="112">
        <f t="shared" ca="1" si="0"/>
        <v>1</v>
      </c>
      <c r="P5" s="112">
        <f t="shared" ca="1" si="0"/>
        <v>1</v>
      </c>
      <c r="Q5" s="112">
        <f t="shared" ca="1" si="0"/>
        <v>1</v>
      </c>
      <c r="R5" s="112">
        <f t="shared" ca="1" si="0"/>
        <v>1</v>
      </c>
      <c r="S5" s="112">
        <f t="shared" ca="1" si="0"/>
        <v>1</v>
      </c>
      <c r="T5" s="112">
        <f t="shared" ca="1" si="0"/>
        <v>1</v>
      </c>
      <c r="U5" s="112">
        <f t="shared" ca="1" si="0"/>
        <v>1</v>
      </c>
      <c r="V5" s="112">
        <f t="shared" ca="1" si="0"/>
        <v>1</v>
      </c>
      <c r="W5" s="112">
        <f t="shared" ca="1" si="0"/>
        <v>1</v>
      </c>
      <c r="X5" s="112">
        <f t="shared" ca="1" si="0"/>
        <v>1</v>
      </c>
      <c r="Y5" s="112">
        <f t="shared" ca="1" si="0"/>
        <v>1</v>
      </c>
      <c r="Z5" s="112" t="str">
        <f t="shared" ca="1" si="0"/>
        <v/>
      </c>
      <c r="AA5" s="105">
        <f t="shared" ref="AA5:AA27" ca="1" si="1">IF(COUNT(L5:Z5)&gt;=1,SUM(AI5:AK5),"")</f>
        <v>-4</v>
      </c>
      <c r="AB5" s="106">
        <f t="shared" ref="AB5:AB27" ca="1" si="2">IF($D5&lt;&gt;"",SUM(L5:AA5),"")</f>
        <v>12</v>
      </c>
      <c r="AC5" s="107">
        <f t="shared" ref="AC5:AC27" ca="1" si="3">IFERROR(RANK(AB5,AB:AB,1),"")</f>
        <v>1</v>
      </c>
      <c r="AI5" s="108">
        <f ca="1">IF(COUNT(L5:Y5)&gt;4,LARGE(L5:Y5,1)*-1,0)</f>
        <v>-3</v>
      </c>
      <c r="AJ5" s="108">
        <f ca="1">IF(COUNT(L5:Y5)&gt;=10,LARGE(L5:Y5,2)*-1,0)</f>
        <v>-1</v>
      </c>
      <c r="AK5" s="108">
        <f ca="1">IF(COUNT(L5:V5)&gt;=15,LARGE(L5:V5,3)*-1,0)</f>
        <v>0</v>
      </c>
    </row>
    <row r="6" spans="3:37" s="108" customFormat="1" ht="15.75" x14ac:dyDescent="0.2">
      <c r="C6" s="99">
        <v>4</v>
      </c>
      <c r="D6" s="98">
        <v>113744</v>
      </c>
      <c r="E6" s="100">
        <f>IF(D6&lt;&gt;"",IFERROR(VLOOKUP(D6,BoatRegister!F:H,2,FALSE),"NEW BOAT"),"")</f>
        <v>0</v>
      </c>
      <c r="F6" s="101" t="str">
        <f>IF(D6&lt;&gt;"",IFERROR(VLOOKUP($D6,BoatRegister!F:I,3,FALSE),"NEW BOAT"),"")</f>
        <v>Hobie 16</v>
      </c>
      <c r="G6" s="102">
        <f>IF(F6&lt;&gt;"",IFERROR(VLOOKUP($F6,BoatRegister!A:B,2,FALSE),50),"")</f>
        <v>1.21</v>
      </c>
      <c r="H6" s="102" t="s">
        <v>279</v>
      </c>
      <c r="I6" s="103">
        <v>3</v>
      </c>
      <c r="J6" s="101" t="str">
        <f>IF(D6&lt;&gt;"",IFERROR(CONCATENATE(VLOOKUP($D6,BoatRegister!F:M,8,FALSE)),"NEW HELM"),"")</f>
        <v>Grahame Southwick-Sharon Rayner</v>
      </c>
      <c r="K6" s="104" t="str">
        <f>IF(D6&lt;&gt;"",IFERROR(CONCATENATE(VLOOKUP($D6,#REF!,6,FALSE)),"NEW BOAT"),"")</f>
        <v>NEW BOAT</v>
      </c>
      <c r="L6" s="112">
        <f t="shared" ca="1" si="0"/>
        <v>1</v>
      </c>
      <c r="M6" s="112">
        <f t="shared" ca="1" si="0"/>
        <v>2</v>
      </c>
      <c r="N6" s="112">
        <f t="shared" ca="1" si="0"/>
        <v>9</v>
      </c>
      <c r="O6" s="112">
        <f t="shared" ca="1" si="0"/>
        <v>4</v>
      </c>
      <c r="P6" s="112">
        <f t="shared" ca="1" si="0"/>
        <v>2</v>
      </c>
      <c r="Q6" s="112">
        <f t="shared" ca="1" si="0"/>
        <v>4</v>
      </c>
      <c r="R6" s="112">
        <f t="shared" ca="1" si="0"/>
        <v>3</v>
      </c>
      <c r="S6" s="112">
        <f t="shared" ca="1" si="0"/>
        <v>6</v>
      </c>
      <c r="T6" s="112">
        <f t="shared" ca="1" si="0"/>
        <v>2</v>
      </c>
      <c r="U6" s="112">
        <f t="shared" ca="1" si="0"/>
        <v>4</v>
      </c>
      <c r="V6" s="112">
        <f t="shared" ca="1" si="0"/>
        <v>5</v>
      </c>
      <c r="W6" s="112">
        <f t="shared" ca="1" si="0"/>
        <v>4</v>
      </c>
      <c r="X6" s="112">
        <f t="shared" ca="1" si="0"/>
        <v>2</v>
      </c>
      <c r="Y6" s="112">
        <f t="shared" ca="1" si="0"/>
        <v>2</v>
      </c>
      <c r="Z6" s="112" t="str">
        <f t="shared" ca="1" si="0"/>
        <v/>
      </c>
      <c r="AA6" s="105">
        <f t="shared" ca="1" si="1"/>
        <v>-15</v>
      </c>
      <c r="AB6" s="106">
        <f t="shared" ca="1" si="2"/>
        <v>35</v>
      </c>
      <c r="AC6" s="107">
        <f t="shared" ca="1" si="3"/>
        <v>2</v>
      </c>
      <c r="AI6" s="108">
        <f t="shared" ref="AI6:AI23" ca="1" si="4">IF(COUNT(L6:Y6)&gt;4,LARGE(L6:Y6,1)*-1,0)</f>
        <v>-9</v>
      </c>
      <c r="AJ6" s="108">
        <f t="shared" ref="AJ6:AJ23" ca="1" si="5">IF(COUNT(L6:Y6)&gt;=10,LARGE(L6:Y6,2)*-1,0)</f>
        <v>-6</v>
      </c>
      <c r="AK6" s="108">
        <f t="shared" ref="AK6:AK27" ca="1" si="6">IF(COUNT(L6:V6)&gt;=15,LARGE(L6:V6,3)*-1,0)</f>
        <v>0</v>
      </c>
    </row>
    <row r="7" spans="3:37" s="108" customFormat="1" ht="15.75" x14ac:dyDescent="0.2">
      <c r="C7" s="99">
        <v>2</v>
      </c>
      <c r="D7" s="98">
        <v>114146</v>
      </c>
      <c r="E7" s="100">
        <f>IF(D7&lt;&gt;"",IFERROR(VLOOKUP(D7,BoatRegister!F:H,2,FALSE),"NEW BOAT"),"")</f>
        <v>0</v>
      </c>
      <c r="F7" s="101" t="str">
        <f>IF(D7&lt;&gt;"",IFERROR(VLOOKUP($D7,BoatRegister!F:I,3,FALSE),"NEW BOAT"),"")</f>
        <v>Hobie 16</v>
      </c>
      <c r="G7" s="102">
        <f>IF(F7&lt;&gt;"",IFERROR(VLOOKUP($F7,BoatRegister!A:B,2,FALSE),50),"")</f>
        <v>1.21</v>
      </c>
      <c r="H7" s="102" t="str">
        <f>IF(SignOnSheet!F7&lt;&gt;"",IFERROR(VLOOKUP($F7,BoatRegister!A:D,3,FALSE),50),"")</f>
        <v>B</v>
      </c>
      <c r="I7" s="103">
        <f>IF(SignOnSheet!F7&lt;&gt;"",IFERROR(VLOOKUP($F7,BoatRegister!A:D,4,FALSE),50),"")</f>
        <v>3</v>
      </c>
      <c r="J7" s="101" t="str">
        <f>IF(D7&lt;&gt;"",IFERROR(CONCATENATE(VLOOKUP($D7,BoatRegister!F:M,8,FALSE)),"NEW HELM"),"")</f>
        <v>Andrew Boyd-Kim Troll</v>
      </c>
      <c r="K7" s="104" t="str">
        <f>IF(D7&lt;&gt;"",IFERROR(CONCATENATE(VLOOKUP($D7,#REF!,6,FALSE)),"NEW BOAT"),"")</f>
        <v>NEW BOAT</v>
      </c>
      <c r="L7" s="112">
        <f t="shared" ca="1" si="0"/>
        <v>2</v>
      </c>
      <c r="M7" s="112">
        <f t="shared" ca="1" si="0"/>
        <v>3</v>
      </c>
      <c r="N7" s="112">
        <f t="shared" ca="1" si="0"/>
        <v>3</v>
      </c>
      <c r="O7" s="112">
        <f t="shared" ca="1" si="0"/>
        <v>5</v>
      </c>
      <c r="P7" s="112">
        <f t="shared" ca="1" si="0"/>
        <v>20</v>
      </c>
      <c r="Q7" s="112">
        <f t="shared" ca="1" si="0"/>
        <v>3</v>
      </c>
      <c r="R7" s="112">
        <f t="shared" ca="1" si="0"/>
        <v>4</v>
      </c>
      <c r="S7" s="112">
        <f t="shared" ca="1" si="0"/>
        <v>3</v>
      </c>
      <c r="T7" s="112">
        <f t="shared" ca="1" si="0"/>
        <v>4</v>
      </c>
      <c r="U7" s="112">
        <f t="shared" ca="1" si="0"/>
        <v>3</v>
      </c>
      <c r="V7" s="112">
        <f t="shared" ca="1" si="0"/>
        <v>3</v>
      </c>
      <c r="W7" s="112">
        <f t="shared" ca="1" si="0"/>
        <v>2</v>
      </c>
      <c r="X7" s="112">
        <f t="shared" ca="1" si="0"/>
        <v>4</v>
      </c>
      <c r="Y7" s="112">
        <f t="shared" ca="1" si="0"/>
        <v>3</v>
      </c>
      <c r="Z7" s="112" t="str">
        <f t="shared" ca="1" si="0"/>
        <v/>
      </c>
      <c r="AA7" s="105">
        <f t="shared" ca="1" si="1"/>
        <v>-25</v>
      </c>
      <c r="AB7" s="106">
        <f t="shared" ca="1" si="2"/>
        <v>37</v>
      </c>
      <c r="AC7" s="107">
        <f t="shared" ca="1" si="3"/>
        <v>3</v>
      </c>
      <c r="AI7" s="108">
        <f t="shared" ca="1" si="4"/>
        <v>-20</v>
      </c>
      <c r="AJ7" s="108">
        <f t="shared" ca="1" si="5"/>
        <v>-5</v>
      </c>
      <c r="AK7" s="108">
        <f t="shared" ca="1" si="6"/>
        <v>0</v>
      </c>
    </row>
    <row r="8" spans="3:37" s="108" customFormat="1" ht="15.75" x14ac:dyDescent="0.2">
      <c r="C8" s="99">
        <v>7</v>
      </c>
      <c r="D8" s="98">
        <v>115106</v>
      </c>
      <c r="E8" s="100">
        <f>IF(D8&lt;&gt;"",IFERROR(VLOOKUP(D8,BoatRegister!F:H,2,FALSE),"NEW BOAT"),"")</f>
        <v>0</v>
      </c>
      <c r="F8" s="101" t="str">
        <f>IF(D8&lt;&gt;"",IFERROR(VLOOKUP($D8,BoatRegister!F:I,3,FALSE),"NEW BOAT"),"")</f>
        <v>Hobie 16</v>
      </c>
      <c r="G8" s="102">
        <f>IF(F8&lt;&gt;"",IFERROR(VLOOKUP($F8,BoatRegister!A:B,2,FALSE),50),"")</f>
        <v>1.21</v>
      </c>
      <c r="H8" s="102" t="s">
        <v>279</v>
      </c>
      <c r="I8" s="103">
        <v>3</v>
      </c>
      <c r="J8" s="101" t="str">
        <f>IF(D8&lt;&gt;"",IFERROR(CONCATENATE(VLOOKUP($D8,BoatRegister!F:M,8,FALSE)),"NEW HELM"),"")</f>
        <v>Robert Fine-Stephanie Goodyer</v>
      </c>
      <c r="K8" s="104" t="str">
        <f>IF(D8&lt;&gt;"",IFERROR(CONCATENATE(VLOOKUP($D8,#REF!,6,FALSE)),"NEW BOAT"),"")</f>
        <v>NEW BOAT</v>
      </c>
      <c r="L8" s="112">
        <f t="shared" ca="1" si="0"/>
        <v>4</v>
      </c>
      <c r="M8" s="112">
        <f t="shared" ca="1" si="0"/>
        <v>4</v>
      </c>
      <c r="N8" s="112">
        <f t="shared" ca="1" si="0"/>
        <v>2</v>
      </c>
      <c r="O8" s="112">
        <f t="shared" ca="1" si="0"/>
        <v>2</v>
      </c>
      <c r="P8" s="112">
        <f t="shared" ca="1" si="0"/>
        <v>7</v>
      </c>
      <c r="Q8" s="112">
        <f t="shared" ca="1" si="0"/>
        <v>2</v>
      </c>
      <c r="R8" s="112">
        <f t="shared" ca="1" si="0"/>
        <v>5</v>
      </c>
      <c r="S8" s="112">
        <f t="shared" ca="1" si="0"/>
        <v>2</v>
      </c>
      <c r="T8" s="112">
        <f t="shared" ca="1" si="0"/>
        <v>8</v>
      </c>
      <c r="U8" s="112">
        <f t="shared" ca="1" si="0"/>
        <v>2</v>
      </c>
      <c r="V8" s="112">
        <f t="shared" ca="1" si="0"/>
        <v>2</v>
      </c>
      <c r="W8" s="112">
        <f t="shared" ca="1" si="0"/>
        <v>5</v>
      </c>
      <c r="X8" s="112">
        <f t="shared" ca="1" si="0"/>
        <v>8</v>
      </c>
      <c r="Y8" s="112">
        <f t="shared" ca="1" si="0"/>
        <v>5</v>
      </c>
      <c r="Z8" s="112" t="str">
        <f t="shared" ca="1" si="0"/>
        <v/>
      </c>
      <c r="AA8" s="105">
        <f t="shared" ca="1" si="1"/>
        <v>-16</v>
      </c>
      <c r="AB8" s="106">
        <f t="shared" ca="1" si="2"/>
        <v>42</v>
      </c>
      <c r="AC8" s="107">
        <f t="shared" ca="1" si="3"/>
        <v>4</v>
      </c>
      <c r="AI8" s="108">
        <f t="shared" ca="1" si="4"/>
        <v>-8</v>
      </c>
      <c r="AJ8" s="108">
        <f t="shared" ca="1" si="5"/>
        <v>-8</v>
      </c>
      <c r="AK8" s="108">
        <f t="shared" ca="1" si="6"/>
        <v>0</v>
      </c>
    </row>
    <row r="9" spans="3:37" s="108" customFormat="1" ht="15.75" x14ac:dyDescent="0.2">
      <c r="C9" s="99">
        <v>9</v>
      </c>
      <c r="D9" s="98">
        <v>91082</v>
      </c>
      <c r="E9" s="100">
        <f>IF(D9&lt;&gt;"",IFERROR(VLOOKUP(D9,BoatRegister!F:H,2,FALSE),"NEW BOAT"),"")</f>
        <v>0</v>
      </c>
      <c r="F9" s="101" t="str">
        <f>IF(D9&lt;&gt;"",IFERROR(VLOOKUP($D9,BoatRegister!F:I,3,FALSE),"NEW BOAT"),"")</f>
        <v>Hobie 16</v>
      </c>
      <c r="G9" s="102">
        <f>IF(F9&lt;&gt;"",IFERROR(VLOOKUP($F9,BoatRegister!A:B,2,FALSE),50),"")</f>
        <v>1.21</v>
      </c>
      <c r="H9" s="102" t="s">
        <v>279</v>
      </c>
      <c r="I9" s="103">
        <v>3</v>
      </c>
      <c r="J9" s="101" t="str">
        <f>IF(D9&lt;&gt;"",IFERROR(CONCATENATE(VLOOKUP($D9,BoatRegister!F:M,8,FALSE)),"NEW HELM"),"")</f>
        <v>David Scott-Suzanne Morton</v>
      </c>
      <c r="K9" s="104" t="str">
        <f>IF(D9&lt;&gt;"",IFERROR(CONCATENATE(VLOOKUP($D9,#REF!,6,FALSE)),"NEW BOAT"),"")</f>
        <v>NEW BOAT</v>
      </c>
      <c r="L9" s="112">
        <f t="shared" ca="1" si="0"/>
        <v>20</v>
      </c>
      <c r="M9" s="112">
        <f t="shared" ca="1" si="0"/>
        <v>20</v>
      </c>
      <c r="N9" s="112">
        <f t="shared" ca="1" si="0"/>
        <v>7</v>
      </c>
      <c r="O9" s="112">
        <f t="shared" ca="1" si="0"/>
        <v>3</v>
      </c>
      <c r="P9" s="112">
        <f t="shared" ca="1" si="0"/>
        <v>13</v>
      </c>
      <c r="Q9" s="112">
        <f t="shared" ca="1" si="0"/>
        <v>5</v>
      </c>
      <c r="R9" s="112">
        <f t="shared" ca="1" si="0"/>
        <v>2</v>
      </c>
      <c r="S9" s="112">
        <f t="shared" ca="1" si="0"/>
        <v>5</v>
      </c>
      <c r="T9" s="112">
        <f t="shared" ca="1" si="0"/>
        <v>3</v>
      </c>
      <c r="U9" s="112">
        <f t="shared" ca="1" si="0"/>
        <v>5</v>
      </c>
      <c r="V9" s="112">
        <f t="shared" ca="1" si="0"/>
        <v>4</v>
      </c>
      <c r="W9" s="112">
        <f t="shared" ca="1" si="0"/>
        <v>6</v>
      </c>
      <c r="X9" s="112">
        <f t="shared" ca="1" si="0"/>
        <v>6</v>
      </c>
      <c r="Y9" s="112">
        <f t="shared" ca="1" si="0"/>
        <v>7</v>
      </c>
      <c r="Z9" s="112" t="str">
        <f t="shared" ca="1" si="0"/>
        <v/>
      </c>
      <c r="AA9" s="105">
        <f t="shared" ca="1" si="1"/>
        <v>-40</v>
      </c>
      <c r="AB9" s="106">
        <f t="shared" ca="1" si="2"/>
        <v>66</v>
      </c>
      <c r="AC9" s="107">
        <f t="shared" ca="1" si="3"/>
        <v>5</v>
      </c>
      <c r="AI9" s="108">
        <f t="shared" ca="1" si="4"/>
        <v>-20</v>
      </c>
      <c r="AJ9" s="108">
        <f t="shared" ca="1" si="5"/>
        <v>-20</v>
      </c>
      <c r="AK9" s="108">
        <f t="shared" ca="1" si="6"/>
        <v>0</v>
      </c>
    </row>
    <row r="10" spans="3:37" s="108" customFormat="1" ht="15.75" x14ac:dyDescent="0.2">
      <c r="C10" s="99">
        <v>8</v>
      </c>
      <c r="D10" s="98">
        <v>112480</v>
      </c>
      <c r="E10" s="100">
        <f>IF(D10&lt;&gt;"",IFERROR(VLOOKUP(D10,BoatRegister!F:H,2,FALSE),"NEW BOAT"),"")</f>
        <v>0</v>
      </c>
      <c r="F10" s="101" t="str">
        <f>IF(D10&lt;&gt;"",IFERROR(VLOOKUP($D10,BoatRegister!F:I,3,FALSE),"NEW BOAT"),"")</f>
        <v>Hobie 16</v>
      </c>
      <c r="G10" s="102">
        <f>IF(F10&lt;&gt;"",IFERROR(VLOOKUP($F10,BoatRegister!A:B,2,FALSE),50),"")</f>
        <v>1.21</v>
      </c>
      <c r="H10" s="102" t="str">
        <f>IF(SignOnSheet!F13&lt;&gt;"",IFERROR(VLOOKUP($F10,BoatRegister!A:D,3,FALSE),50),"")</f>
        <v>B</v>
      </c>
      <c r="I10" s="103">
        <f>IF(SignOnSheet!F13&lt;&gt;"",IFERROR(VLOOKUP($F10,BoatRegister!A:D,4,FALSE),50),"")</f>
        <v>3</v>
      </c>
      <c r="J10" s="101" t="str">
        <f>IF(D10&lt;&gt;"",IFERROR(CONCATENATE(VLOOKUP($D10,BoatRegister!F:M,8,FALSE)),"NEW HELM"),"")</f>
        <v>Craig Wood-Carrie Wood</v>
      </c>
      <c r="K10" s="104" t="str">
        <f>IF(D10&lt;&gt;"",IFERROR(CONCATENATE(VLOOKUP($D10,#REF!,6,FALSE)),"NEW BOAT"),"")</f>
        <v>NEW BOAT</v>
      </c>
      <c r="L10" s="112">
        <f t="shared" ca="1" si="0"/>
        <v>7</v>
      </c>
      <c r="M10" s="112">
        <f t="shared" ca="1" si="0"/>
        <v>6</v>
      </c>
      <c r="N10" s="112">
        <f t="shared" ca="1" si="0"/>
        <v>4</v>
      </c>
      <c r="O10" s="112">
        <f t="shared" ca="1" si="0"/>
        <v>6</v>
      </c>
      <c r="P10" s="112">
        <f t="shared" ca="1" si="0"/>
        <v>4</v>
      </c>
      <c r="Q10" s="112">
        <f t="shared" ca="1" si="0"/>
        <v>6</v>
      </c>
      <c r="R10" s="112">
        <f t="shared" ca="1" si="0"/>
        <v>7</v>
      </c>
      <c r="S10" s="112">
        <f t="shared" ca="1" si="0"/>
        <v>4</v>
      </c>
      <c r="T10" s="112">
        <f t="shared" ca="1" si="0"/>
        <v>5</v>
      </c>
      <c r="U10" s="112">
        <f t="shared" ca="1" si="0"/>
        <v>8</v>
      </c>
      <c r="V10" s="112">
        <f t="shared" ca="1" si="0"/>
        <v>7</v>
      </c>
      <c r="W10" s="112">
        <f t="shared" ca="1" si="0"/>
        <v>13</v>
      </c>
      <c r="X10" s="112">
        <f t="shared" ca="1" si="0"/>
        <v>5</v>
      </c>
      <c r="Y10" s="112">
        <f t="shared" ca="1" si="0"/>
        <v>6</v>
      </c>
      <c r="Z10" s="112" t="str">
        <f t="shared" ca="1" si="0"/>
        <v/>
      </c>
      <c r="AA10" s="105">
        <f t="shared" ca="1" si="1"/>
        <v>-21</v>
      </c>
      <c r="AB10" s="106">
        <f t="shared" ca="1" si="2"/>
        <v>67</v>
      </c>
      <c r="AC10" s="107">
        <f t="shared" ca="1" si="3"/>
        <v>6</v>
      </c>
      <c r="AI10" s="108">
        <f t="shared" ca="1" si="4"/>
        <v>-13</v>
      </c>
      <c r="AJ10" s="108">
        <f t="shared" ca="1" si="5"/>
        <v>-8</v>
      </c>
      <c r="AK10" s="108">
        <f t="shared" ca="1" si="6"/>
        <v>0</v>
      </c>
    </row>
    <row r="11" spans="3:37" s="108" customFormat="1" ht="15.75" x14ac:dyDescent="0.2">
      <c r="C11" s="99">
        <v>16</v>
      </c>
      <c r="D11" s="98">
        <v>113344</v>
      </c>
      <c r="E11" s="100">
        <f>IF(D11&lt;&gt;"",IFERROR(VLOOKUP(D11,BoatRegister!F:H,2,FALSE),"NEW BOAT"),"")</f>
        <v>0</v>
      </c>
      <c r="F11" s="101" t="str">
        <f>IF(D11&lt;&gt;"",IFERROR(VLOOKUP($D11,BoatRegister!F:I,3,FALSE),"NEW BOAT"),"")</f>
        <v>Hobie 16</v>
      </c>
      <c r="G11" s="102">
        <f>IF(F11&lt;&gt;"",IFERROR(VLOOKUP($F11,BoatRegister!A:B,2,FALSE),50),"")</f>
        <v>1.21</v>
      </c>
      <c r="H11" s="102" t="str">
        <f>IF(SignOnSheet!F8&lt;&gt;"",IFERROR(VLOOKUP($F11,BoatRegister!A:D,3,FALSE),50),"")</f>
        <v>B</v>
      </c>
      <c r="I11" s="103">
        <f>IF(SignOnSheet!F8&lt;&gt;"",IFERROR(VLOOKUP($F11,BoatRegister!A:D,4,FALSE),50),"")</f>
        <v>3</v>
      </c>
      <c r="J11" s="101" t="str">
        <f>IF(D11&lt;&gt;"",IFERROR(CONCATENATE(VLOOKUP($D11,BoatRegister!F:M,8,FALSE)),"NEW HELM"),"")</f>
        <v>Cyrille Girardin-Rob Pettit</v>
      </c>
      <c r="K11" s="104" t="str">
        <f>IF(D11&lt;&gt;"",IFERROR(CONCATENATE(VLOOKUP($D11,#REF!,6,FALSE)),"NEW BOAT"),"")</f>
        <v>NEW BOAT</v>
      </c>
      <c r="L11" s="112">
        <f t="shared" ca="1" si="0"/>
        <v>6</v>
      </c>
      <c r="M11" s="112">
        <f t="shared" ca="1" si="0"/>
        <v>7</v>
      </c>
      <c r="N11" s="112">
        <f t="shared" ca="1" si="0"/>
        <v>8</v>
      </c>
      <c r="O11" s="112">
        <f t="shared" ca="1" si="0"/>
        <v>7</v>
      </c>
      <c r="P11" s="112">
        <f t="shared" ca="1" si="0"/>
        <v>5</v>
      </c>
      <c r="Q11" s="112">
        <f t="shared" ca="1" si="0"/>
        <v>7</v>
      </c>
      <c r="R11" s="112">
        <f t="shared" ca="1" si="0"/>
        <v>8</v>
      </c>
      <c r="S11" s="112">
        <f t="shared" ca="1" si="0"/>
        <v>7</v>
      </c>
      <c r="T11" s="112">
        <f t="shared" ca="1" si="0"/>
        <v>20</v>
      </c>
      <c r="U11" s="112">
        <f t="shared" ca="1" si="0"/>
        <v>12</v>
      </c>
      <c r="V11" s="112">
        <f t="shared" ca="1" si="0"/>
        <v>8</v>
      </c>
      <c r="W11" s="112">
        <f t="shared" ca="1" si="0"/>
        <v>10</v>
      </c>
      <c r="X11" s="112">
        <f t="shared" ca="1" si="0"/>
        <v>7</v>
      </c>
      <c r="Y11" s="112">
        <f t="shared" ca="1" si="0"/>
        <v>8</v>
      </c>
      <c r="Z11" s="112" t="str">
        <f t="shared" ca="1" si="0"/>
        <v/>
      </c>
      <c r="AA11" s="105">
        <f t="shared" ca="1" si="1"/>
        <v>-32</v>
      </c>
      <c r="AB11" s="106">
        <f t="shared" ca="1" si="2"/>
        <v>88</v>
      </c>
      <c r="AC11" s="107">
        <f t="shared" ca="1" si="3"/>
        <v>7</v>
      </c>
      <c r="AI11" s="108">
        <f t="shared" ca="1" si="4"/>
        <v>-20</v>
      </c>
      <c r="AJ11" s="108">
        <f t="shared" ca="1" si="5"/>
        <v>-12</v>
      </c>
      <c r="AK11" s="108">
        <f t="shared" ca="1" si="6"/>
        <v>0</v>
      </c>
    </row>
    <row r="12" spans="3:37" s="108" customFormat="1" ht="15.75" x14ac:dyDescent="0.2">
      <c r="C12" s="99">
        <v>11</v>
      </c>
      <c r="D12" s="98">
        <v>115081</v>
      </c>
      <c r="E12" s="100">
        <f>IF(D12&lt;&gt;"",IFERROR(VLOOKUP(D12,BoatRegister!F:H,2,FALSE),"NEW BOAT"),"")</f>
        <v>0</v>
      </c>
      <c r="F12" s="101" t="str">
        <f>IF(D12&lt;&gt;"",IFERROR(VLOOKUP($D12,BoatRegister!F:I,3,FALSE),"NEW BOAT"),"")</f>
        <v>Hobie 16</v>
      </c>
      <c r="G12" s="102">
        <f>IF(F12&lt;&gt;"",IFERROR(VLOOKUP($F12,BoatRegister!A:B,2,FALSE),50),"")</f>
        <v>1.21</v>
      </c>
      <c r="H12" s="102" t="s">
        <v>279</v>
      </c>
      <c r="I12" s="103">
        <v>3</v>
      </c>
      <c r="J12" s="101" t="str">
        <f>IF(D12&lt;&gt;"",IFERROR(CONCATENATE(VLOOKUP($D12,BoatRegister!F:M,8,FALSE)),"NEW HELM"),"")</f>
        <v>Joe Bilstein-Chiara Cei</v>
      </c>
      <c r="K12" s="104" t="str">
        <f>IF(D12&lt;&gt;"",IFERROR(CONCATENATE(VLOOKUP($D12,#REF!,6,FALSE)),"NEW BOAT"),"")</f>
        <v>NEW BOAT</v>
      </c>
      <c r="L12" s="112">
        <f t="shared" ca="1" si="0"/>
        <v>5</v>
      </c>
      <c r="M12" s="112">
        <f t="shared" ca="1" si="0"/>
        <v>5</v>
      </c>
      <c r="N12" s="112">
        <f t="shared" ca="1" si="0"/>
        <v>5</v>
      </c>
      <c r="O12" s="112">
        <f t="shared" ca="1" si="0"/>
        <v>14</v>
      </c>
      <c r="P12" s="112">
        <f t="shared" ca="1" si="0"/>
        <v>3</v>
      </c>
      <c r="Q12" s="112">
        <f t="shared" ca="1" si="0"/>
        <v>8</v>
      </c>
      <c r="R12" s="112">
        <f t="shared" ca="1" si="0"/>
        <v>9</v>
      </c>
      <c r="S12" s="112">
        <f t="shared" ca="1" si="0"/>
        <v>9</v>
      </c>
      <c r="T12" s="112">
        <f t="shared" ca="1" si="0"/>
        <v>10</v>
      </c>
      <c r="U12" s="112">
        <f t="shared" ca="1" si="0"/>
        <v>10</v>
      </c>
      <c r="V12" s="112">
        <f t="shared" ca="1" si="0"/>
        <v>9</v>
      </c>
      <c r="W12" s="112">
        <f t="shared" ca="1" si="0"/>
        <v>7</v>
      </c>
      <c r="X12" s="112">
        <f t="shared" ca="1" si="0"/>
        <v>9</v>
      </c>
      <c r="Y12" s="112">
        <f t="shared" ca="1" si="0"/>
        <v>10</v>
      </c>
      <c r="Z12" s="112" t="str">
        <f t="shared" ca="1" si="0"/>
        <v/>
      </c>
      <c r="AA12" s="105">
        <f t="shared" ca="1" si="1"/>
        <v>-24</v>
      </c>
      <c r="AB12" s="106">
        <f t="shared" ca="1" si="2"/>
        <v>89</v>
      </c>
      <c r="AC12" s="107">
        <f t="shared" ca="1" si="3"/>
        <v>8</v>
      </c>
      <c r="AI12" s="108">
        <f t="shared" ca="1" si="4"/>
        <v>-14</v>
      </c>
      <c r="AJ12" s="108">
        <f t="shared" ca="1" si="5"/>
        <v>-10</v>
      </c>
      <c r="AK12" s="108">
        <f t="shared" ca="1" si="6"/>
        <v>0</v>
      </c>
    </row>
    <row r="13" spans="3:37" s="108" customFormat="1" ht="15.75" x14ac:dyDescent="0.2">
      <c r="C13" s="99">
        <v>22</v>
      </c>
      <c r="D13" s="98">
        <v>112647</v>
      </c>
      <c r="E13" s="100">
        <f>IF(D13&lt;&gt;"",IFERROR(VLOOKUP(D13,BoatRegister!F:H,2,FALSE),"NEW BOAT"),"")</f>
        <v>0</v>
      </c>
      <c r="F13" s="101" t="str">
        <f>IF(D13&lt;&gt;"",IFERROR(VLOOKUP($D13,BoatRegister!F:I,3,FALSE),"NEW BOAT"),"")</f>
        <v>Hobie 16</v>
      </c>
      <c r="G13" s="102">
        <f>IF(F13&lt;&gt;"",IFERROR(VLOOKUP($F13,BoatRegister!A:B,2,FALSE),50),"")</f>
        <v>1.21</v>
      </c>
      <c r="H13" s="102" t="str">
        <f>IF(SignOnSheet!F6&lt;&gt;"",IFERROR(VLOOKUP($F13,BoatRegister!A:D,3,FALSE),50),"")</f>
        <v>B</v>
      </c>
      <c r="I13" s="103">
        <f>IF(SignOnSheet!F6&lt;&gt;"",IFERROR(VLOOKUP($F13,BoatRegister!A:D,4,FALSE),50),"")</f>
        <v>3</v>
      </c>
      <c r="J13" s="101" t="str">
        <f>IF(D13&lt;&gt;"",IFERROR(CONCATENATE(VLOOKUP($D13,BoatRegister!F:M,8,FALSE)),"NEW HELM"),"")</f>
        <v>John van der Vyver-Sam van der Vyver</v>
      </c>
      <c r="K13" s="104" t="str">
        <f>IF(D13&lt;&gt;"",IFERROR(CONCATENATE(VLOOKUP($D13,#REF!,6,FALSE)),"NEW BOAT"),"")</f>
        <v>NEW BOAT</v>
      </c>
      <c r="L13" s="112">
        <f t="shared" ca="1" si="0"/>
        <v>11</v>
      </c>
      <c r="M13" s="112">
        <f t="shared" ca="1" si="0"/>
        <v>8</v>
      </c>
      <c r="N13" s="112">
        <f t="shared" ca="1" si="0"/>
        <v>6</v>
      </c>
      <c r="O13" s="112">
        <f t="shared" ca="1" si="0"/>
        <v>8</v>
      </c>
      <c r="P13" s="112">
        <f t="shared" ca="1" si="0"/>
        <v>10</v>
      </c>
      <c r="Q13" s="112">
        <f t="shared" ca="1" si="0"/>
        <v>12</v>
      </c>
      <c r="R13" s="112">
        <f t="shared" ca="1" si="0"/>
        <v>6</v>
      </c>
      <c r="S13" s="112">
        <f t="shared" ca="1" si="0"/>
        <v>8</v>
      </c>
      <c r="T13" s="112">
        <f t="shared" ca="1" si="0"/>
        <v>7</v>
      </c>
      <c r="U13" s="112">
        <f t="shared" ca="1" si="0"/>
        <v>6</v>
      </c>
      <c r="V13" s="112">
        <f t="shared" ca="1" si="0"/>
        <v>6</v>
      </c>
      <c r="W13" s="112">
        <f t="shared" ca="1" si="0"/>
        <v>9</v>
      </c>
      <c r="X13" s="112">
        <f t="shared" ca="1" si="0"/>
        <v>10</v>
      </c>
      <c r="Y13" s="112">
        <f t="shared" ca="1" si="0"/>
        <v>9</v>
      </c>
      <c r="Z13" s="112" t="str">
        <f t="shared" ca="1" si="0"/>
        <v/>
      </c>
      <c r="AA13" s="105">
        <f t="shared" ca="1" si="1"/>
        <v>-23</v>
      </c>
      <c r="AB13" s="106">
        <f t="shared" ca="1" si="2"/>
        <v>93</v>
      </c>
      <c r="AC13" s="107">
        <f t="shared" ca="1" si="3"/>
        <v>9</v>
      </c>
      <c r="AI13" s="108">
        <f t="shared" ca="1" si="4"/>
        <v>-12</v>
      </c>
      <c r="AJ13" s="108">
        <f t="shared" ca="1" si="5"/>
        <v>-11</v>
      </c>
      <c r="AK13" s="108">
        <f t="shared" ca="1" si="6"/>
        <v>0</v>
      </c>
    </row>
    <row r="14" spans="3:37" s="108" customFormat="1" ht="15.75" x14ac:dyDescent="0.2">
      <c r="C14" s="99">
        <v>13</v>
      </c>
      <c r="D14" s="98">
        <v>115080</v>
      </c>
      <c r="E14" s="100">
        <f>IF(D14&lt;&gt;"",IFERROR(VLOOKUP(D14,BoatRegister!F:H,2,FALSE),"NEW BOAT"),"")</f>
        <v>0</v>
      </c>
      <c r="F14" s="101" t="str">
        <f>IF(D14&lt;&gt;"",IFERROR(VLOOKUP($D14,BoatRegister!F:I,3,FALSE),"NEW BOAT"),"")</f>
        <v>Hobie 16</v>
      </c>
      <c r="G14" s="102">
        <f>IF(F14&lt;&gt;"",IFERROR(VLOOKUP($F14,BoatRegister!A:B,2,FALSE),50),"")</f>
        <v>1.21</v>
      </c>
      <c r="H14" s="102" t="str">
        <f>IF(SignOnSheet!F5&lt;&gt;"",IFERROR(VLOOKUP($F14,BoatRegister!A:D,3,FALSE),50),"")</f>
        <v>B</v>
      </c>
      <c r="I14" s="103">
        <f>IF(SignOnSheet!F5&lt;&gt;"",IFERROR(VLOOKUP($F14,BoatRegister!A:D,4,FALSE),50),"")</f>
        <v>3</v>
      </c>
      <c r="J14" s="101" t="str">
        <f>IF(D14&lt;&gt;"",IFERROR(CONCATENATE(VLOOKUP($D14,BoatRegister!F:M,8,FALSE)),"NEW HELM"),"")</f>
        <v>Clementine James-Laura Kelly</v>
      </c>
      <c r="K14" s="104" t="str">
        <f>IF(D14&lt;&gt;"",IFERROR(CONCATENATE(VLOOKUP($D14,#REF!,6,FALSE)),"NEW BOAT"),"")</f>
        <v>NEW BOAT</v>
      </c>
      <c r="L14" s="112">
        <f t="shared" ca="1" si="0"/>
        <v>8</v>
      </c>
      <c r="M14" s="112">
        <f t="shared" ca="1" si="0"/>
        <v>9</v>
      </c>
      <c r="N14" s="112">
        <f t="shared" ca="1" si="0"/>
        <v>20</v>
      </c>
      <c r="O14" s="112">
        <f t="shared" ca="1" si="0"/>
        <v>20</v>
      </c>
      <c r="P14" s="112">
        <f t="shared" ca="1" si="0"/>
        <v>6</v>
      </c>
      <c r="Q14" s="112">
        <f t="shared" ca="1" si="0"/>
        <v>9</v>
      </c>
      <c r="R14" s="112">
        <f t="shared" ca="1" si="0"/>
        <v>14</v>
      </c>
      <c r="S14" s="112">
        <f t="shared" ca="1" si="0"/>
        <v>20</v>
      </c>
      <c r="T14" s="112">
        <f t="shared" ca="1" si="0"/>
        <v>6</v>
      </c>
      <c r="U14" s="112">
        <f t="shared" ca="1" si="0"/>
        <v>7</v>
      </c>
      <c r="V14" s="112">
        <f t="shared" ca="1" si="0"/>
        <v>11</v>
      </c>
      <c r="W14" s="112">
        <f t="shared" ca="1" si="0"/>
        <v>3</v>
      </c>
      <c r="X14" s="112">
        <f t="shared" ca="1" si="0"/>
        <v>3</v>
      </c>
      <c r="Y14" s="112">
        <f t="shared" ca="1" si="0"/>
        <v>4</v>
      </c>
      <c r="Z14" s="112" t="str">
        <f t="shared" ca="1" si="0"/>
        <v/>
      </c>
      <c r="AA14" s="105">
        <f t="shared" ca="1" si="1"/>
        <v>-40</v>
      </c>
      <c r="AB14" s="106">
        <f t="shared" ca="1" si="2"/>
        <v>100</v>
      </c>
      <c r="AC14" s="107">
        <f t="shared" ca="1" si="3"/>
        <v>10</v>
      </c>
      <c r="AI14" s="108">
        <f t="shared" ca="1" si="4"/>
        <v>-20</v>
      </c>
      <c r="AJ14" s="108">
        <f t="shared" ca="1" si="5"/>
        <v>-20</v>
      </c>
      <c r="AK14" s="108">
        <f t="shared" ca="1" si="6"/>
        <v>0</v>
      </c>
    </row>
    <row r="15" spans="3:37" s="108" customFormat="1" ht="15.75" x14ac:dyDescent="0.2">
      <c r="C15" s="99">
        <v>21</v>
      </c>
      <c r="D15" s="98">
        <v>108961</v>
      </c>
      <c r="E15" s="100">
        <f>IF(D15&lt;&gt;"",IFERROR(VLOOKUP(D15,BoatRegister!F:H,2,FALSE),"NEW BOAT"),"")</f>
        <v>0</v>
      </c>
      <c r="F15" s="101" t="str">
        <f>IF(D15&lt;&gt;"",IFERROR(VLOOKUP($D15,BoatRegister!F:I,3,FALSE),"NEW BOAT"),"")</f>
        <v>Hobie 16</v>
      </c>
      <c r="G15" s="102">
        <f>IF(F15&lt;&gt;"",IFERROR(VLOOKUP($F15,BoatRegister!A:B,2,FALSE),50),"")</f>
        <v>1.21</v>
      </c>
      <c r="H15" s="102" t="s">
        <v>279</v>
      </c>
      <c r="I15" s="103">
        <v>3</v>
      </c>
      <c r="J15" s="101" t="str">
        <f>IF(D15&lt;&gt;"",IFERROR(CONCATENATE(VLOOKUP($D15,BoatRegister!F:M,8,FALSE)),"NEW HELM"),"")</f>
        <v>Sarah Scott-Justin Hoon</v>
      </c>
      <c r="K15" s="104" t="str">
        <f>IF(D15&lt;&gt;"",IFERROR(CONCATENATE(VLOOKUP($D15,#REF!,6,FALSE)),"NEW BOAT"),"")</f>
        <v>NEW BOAT</v>
      </c>
      <c r="L15" s="112">
        <f t="shared" ref="L15:Z27" ca="1" si="7">IF(L$4&lt;&gt;"",IF($D15&lt;&gt;"",IFERROR(VLOOKUP($D15,INDIRECT(CONCATENATE("Race",L$4,"!B:S")),12,FALSE),$U$31+1),""),"")</f>
        <v>14</v>
      </c>
      <c r="M15" s="112">
        <f t="shared" ca="1" si="7"/>
        <v>14</v>
      </c>
      <c r="N15" s="112">
        <f t="shared" ca="1" si="7"/>
        <v>12</v>
      </c>
      <c r="O15" s="112">
        <f t="shared" ca="1" si="7"/>
        <v>10</v>
      </c>
      <c r="P15" s="112">
        <f t="shared" ca="1" si="7"/>
        <v>11</v>
      </c>
      <c r="Q15" s="112">
        <f t="shared" ca="1" si="7"/>
        <v>14</v>
      </c>
      <c r="R15" s="112">
        <f t="shared" ca="1" si="7"/>
        <v>11</v>
      </c>
      <c r="S15" s="112">
        <f t="shared" ca="1" si="7"/>
        <v>10</v>
      </c>
      <c r="T15" s="112">
        <f t="shared" ca="1" si="7"/>
        <v>9</v>
      </c>
      <c r="U15" s="112">
        <f t="shared" ca="1" si="7"/>
        <v>11</v>
      </c>
      <c r="V15" s="112">
        <f t="shared" ca="1" si="7"/>
        <v>20</v>
      </c>
      <c r="W15" s="112">
        <f t="shared" ca="1" si="7"/>
        <v>11</v>
      </c>
      <c r="X15" s="112">
        <f t="shared" ca="1" si="7"/>
        <v>12</v>
      </c>
      <c r="Y15" s="112">
        <f t="shared" ca="1" si="7"/>
        <v>12</v>
      </c>
      <c r="Z15" s="112" t="str">
        <f t="shared" ca="1" si="7"/>
        <v/>
      </c>
      <c r="AA15" s="105">
        <f t="shared" ca="1" si="1"/>
        <v>-34</v>
      </c>
      <c r="AB15" s="106">
        <f t="shared" ca="1" si="2"/>
        <v>137</v>
      </c>
      <c r="AC15" s="107">
        <f t="shared" ca="1" si="3"/>
        <v>11</v>
      </c>
      <c r="AI15" s="108">
        <f t="shared" ca="1" si="4"/>
        <v>-20</v>
      </c>
      <c r="AJ15" s="108">
        <f t="shared" ca="1" si="5"/>
        <v>-14</v>
      </c>
      <c r="AK15" s="108">
        <f t="shared" ca="1" si="6"/>
        <v>0</v>
      </c>
    </row>
    <row r="16" spans="3:37" s="108" customFormat="1" ht="15.75" x14ac:dyDescent="0.2">
      <c r="C16" s="99"/>
      <c r="D16" s="98">
        <v>112555</v>
      </c>
      <c r="E16" s="100">
        <f>IF(D16&lt;&gt;"",IFERROR(VLOOKUP(D16,BoatRegister!F:H,2,FALSE),"NEW BOAT"),"")</f>
        <v>0</v>
      </c>
      <c r="F16" s="101" t="str">
        <f>IF(D16&lt;&gt;"",IFERROR(VLOOKUP($D16,BoatRegister!F:I,3,FALSE),"NEW BOAT"),"")</f>
        <v>Hobie 16</v>
      </c>
      <c r="G16" s="102">
        <f>IF(F16&lt;&gt;"",IFERROR(VLOOKUP($F16,BoatRegister!A:B,2,FALSE),50),"")</f>
        <v>1.21</v>
      </c>
      <c r="H16" s="102" t="str">
        <f>IF(SignOnSheet!F11&lt;&gt;"",IFERROR(VLOOKUP($F16,BoatRegister!A:D,3,FALSE),50),"")</f>
        <v>B</v>
      </c>
      <c r="I16" s="103">
        <f>IF(SignOnSheet!F11&lt;&gt;"",IFERROR(VLOOKUP($F16,BoatRegister!A:D,4,FALSE),50),"")</f>
        <v>3</v>
      </c>
      <c r="J16" s="101" t="str">
        <f>IF(D16&lt;&gt;"",IFERROR(CONCATENATE(VLOOKUP($D16,BoatRegister!F:M,8,FALSE)),"NEW HELM"),"")</f>
        <v>Kees De Graaf-Anna Chandler</v>
      </c>
      <c r="K16" s="104" t="str">
        <f>IF(D16&lt;&gt;"",IFERROR(CONCATENATE(VLOOKUP($D16,#REF!,6,FALSE)),"NEW BOAT"),"")</f>
        <v>NEW BOAT</v>
      </c>
      <c r="L16" s="112">
        <f t="shared" ca="1" si="7"/>
        <v>10</v>
      </c>
      <c r="M16" s="112">
        <f t="shared" ca="1" si="7"/>
        <v>10</v>
      </c>
      <c r="N16" s="112">
        <f t="shared" ca="1" si="7"/>
        <v>11</v>
      </c>
      <c r="O16" s="112">
        <f t="shared" ca="1" si="7"/>
        <v>9</v>
      </c>
      <c r="P16" s="112">
        <f t="shared" ca="1" si="7"/>
        <v>15</v>
      </c>
      <c r="Q16" s="112">
        <f t="shared" ca="1" si="7"/>
        <v>13</v>
      </c>
      <c r="R16" s="112">
        <f t="shared" ca="1" si="7"/>
        <v>13</v>
      </c>
      <c r="S16" s="112">
        <f t="shared" ca="1" si="7"/>
        <v>12</v>
      </c>
      <c r="T16" s="112">
        <f t="shared" ca="1" si="7"/>
        <v>20</v>
      </c>
      <c r="U16" s="112">
        <f t="shared" ca="1" si="7"/>
        <v>20</v>
      </c>
      <c r="V16" s="112">
        <f t="shared" ca="1" si="7"/>
        <v>10</v>
      </c>
      <c r="W16" s="112">
        <f t="shared" ca="1" si="7"/>
        <v>12</v>
      </c>
      <c r="X16" s="112">
        <f t="shared" ca="1" si="7"/>
        <v>11</v>
      </c>
      <c r="Y16" s="112">
        <f t="shared" ca="1" si="7"/>
        <v>11</v>
      </c>
      <c r="Z16" s="112" t="str">
        <f t="shared" ca="1" si="7"/>
        <v/>
      </c>
      <c r="AA16" s="105">
        <f t="shared" ca="1" si="1"/>
        <v>-40</v>
      </c>
      <c r="AB16" s="106">
        <f t="shared" ca="1" si="2"/>
        <v>137</v>
      </c>
      <c r="AC16" s="107">
        <f t="shared" ca="1" si="3"/>
        <v>11</v>
      </c>
      <c r="AI16" s="108">
        <f t="shared" ca="1" si="4"/>
        <v>-20</v>
      </c>
      <c r="AJ16" s="108">
        <f t="shared" ca="1" si="5"/>
        <v>-20</v>
      </c>
      <c r="AK16" s="108">
        <f t="shared" ca="1" si="6"/>
        <v>0</v>
      </c>
    </row>
    <row r="17" spans="3:37" s="108" customFormat="1" ht="15.75" x14ac:dyDescent="0.2">
      <c r="C17" s="99">
        <v>14</v>
      </c>
      <c r="D17" s="98">
        <v>91070</v>
      </c>
      <c r="E17" s="100">
        <f>IF(D17&lt;&gt;"",IFERROR(VLOOKUP(D17,BoatRegister!F:H,2,FALSE),"NEW BOAT"),"")</f>
        <v>0</v>
      </c>
      <c r="F17" s="101" t="str">
        <f>IF(D17&lt;&gt;"",IFERROR(VLOOKUP($D17,BoatRegister!F:I,3,FALSE),"NEW BOAT"),"")</f>
        <v>Hobie 16</v>
      </c>
      <c r="G17" s="102">
        <f>IF(F17&lt;&gt;"",IFERROR(VLOOKUP($F17,BoatRegister!A:B,2,FALSE),50),"")</f>
        <v>1.21</v>
      </c>
      <c r="H17" s="102" t="str">
        <f>IF(SignOnSheet!F23&lt;&gt;"",IFERROR(VLOOKUP($F17,BoatRegister!A:D,3,FALSE),50),"")</f>
        <v>B</v>
      </c>
      <c r="I17" s="103">
        <f>IF(SignOnSheet!F23&lt;&gt;"",IFERROR(VLOOKUP($F17,BoatRegister!A:D,4,FALSE),50),"")</f>
        <v>3</v>
      </c>
      <c r="J17" s="101" t="str">
        <f>IF(D17&lt;&gt;"",IFERROR(CONCATENATE(VLOOKUP($D17,BoatRegister!F:M,8,FALSE)),"NEW HELM"),"")</f>
        <v>Michael Winklmaier-Tanguy Garot</v>
      </c>
      <c r="K17" s="104" t="str">
        <f>IF(D17&lt;&gt;"",IFERROR(CONCATENATE(VLOOKUP($D17,#REF!,6,FALSE)),"NEW BOAT"),"")</f>
        <v>NEW BOAT</v>
      </c>
      <c r="L17" s="112">
        <f t="shared" ca="1" si="7"/>
        <v>20</v>
      </c>
      <c r="M17" s="112">
        <f t="shared" ca="1" si="7"/>
        <v>20</v>
      </c>
      <c r="N17" s="112">
        <f t="shared" ca="1" si="7"/>
        <v>20</v>
      </c>
      <c r="O17" s="112">
        <f t="shared" ca="1" si="7"/>
        <v>20</v>
      </c>
      <c r="P17" s="112">
        <f t="shared" ca="1" si="7"/>
        <v>14</v>
      </c>
      <c r="Q17" s="112">
        <f t="shared" ca="1" si="7"/>
        <v>15</v>
      </c>
      <c r="R17" s="112">
        <f t="shared" ca="1" si="7"/>
        <v>10</v>
      </c>
      <c r="S17" s="112">
        <f t="shared" ca="1" si="7"/>
        <v>11</v>
      </c>
      <c r="T17" s="112">
        <f t="shared" ca="1" si="7"/>
        <v>12</v>
      </c>
      <c r="U17" s="112">
        <f t="shared" ca="1" si="7"/>
        <v>9</v>
      </c>
      <c r="V17" s="112">
        <f t="shared" ca="1" si="7"/>
        <v>12</v>
      </c>
      <c r="W17" s="112">
        <f t="shared" ca="1" si="7"/>
        <v>15</v>
      </c>
      <c r="X17" s="112">
        <f t="shared" ca="1" si="7"/>
        <v>14</v>
      </c>
      <c r="Y17" s="112">
        <f t="shared" ca="1" si="7"/>
        <v>14</v>
      </c>
      <c r="Z17" s="112" t="str">
        <f t="shared" ca="1" si="7"/>
        <v/>
      </c>
      <c r="AA17" s="105">
        <f t="shared" ca="1" si="1"/>
        <v>-40</v>
      </c>
      <c r="AB17" s="106">
        <f t="shared" ca="1" si="2"/>
        <v>166</v>
      </c>
      <c r="AC17" s="107">
        <f t="shared" ca="1" si="3"/>
        <v>13</v>
      </c>
      <c r="AI17" s="108">
        <f t="shared" ca="1" si="4"/>
        <v>-20</v>
      </c>
      <c r="AJ17" s="108">
        <f t="shared" ca="1" si="5"/>
        <v>-20</v>
      </c>
      <c r="AK17" s="108">
        <f t="shared" ca="1" si="6"/>
        <v>0</v>
      </c>
    </row>
    <row r="18" spans="3:37" s="108" customFormat="1" ht="15.75" x14ac:dyDescent="0.2">
      <c r="C18" s="99">
        <v>24</v>
      </c>
      <c r="D18" s="98">
        <v>112607</v>
      </c>
      <c r="E18" s="100">
        <f>IF(D18&lt;&gt;"",IFERROR(VLOOKUP(D18,BoatRegister!F:H,2,FALSE),"NEW BOAT"),"")</f>
        <v>0</v>
      </c>
      <c r="F18" s="101" t="str">
        <f>IF(D18&lt;&gt;"",IFERROR(VLOOKUP($D18,BoatRegister!F:I,3,FALSE),"NEW BOAT"),"")</f>
        <v>Hobie 16</v>
      </c>
      <c r="G18" s="102">
        <f>IF(F18&lt;&gt;"",IFERROR(VLOOKUP($F18,BoatRegister!A:B,2,FALSE),50),"")</f>
        <v>1.21</v>
      </c>
      <c r="H18" s="102" t="str">
        <f>IF(SignOnSheet!F16&lt;&gt;"",IFERROR(VLOOKUP($F18,BoatRegister!A:D,3,FALSE),50),"")</f>
        <v>B</v>
      </c>
      <c r="I18" s="103">
        <f>IF(SignOnSheet!F16&lt;&gt;"",IFERROR(VLOOKUP($F18,BoatRegister!A:D,4,FALSE),50),"")</f>
        <v>3</v>
      </c>
      <c r="J18" s="101" t="str">
        <f>IF(D18&lt;&gt;"",IFERROR(CONCATENATE(VLOOKUP($D18,BoatRegister!F:M,8,FALSE)),"NEW HELM"),"")</f>
        <v>Nassor Alamki-Machano Mussa</v>
      </c>
      <c r="K18" s="104" t="str">
        <f>IF(D18&lt;&gt;"",IFERROR(CONCATENATE(VLOOKUP($D18,#REF!,6,FALSE)),"NEW BOAT"),"")</f>
        <v>NEW BOAT</v>
      </c>
      <c r="L18" s="112">
        <f t="shared" ca="1" si="7"/>
        <v>17</v>
      </c>
      <c r="M18" s="112">
        <f t="shared" ca="1" si="7"/>
        <v>17</v>
      </c>
      <c r="N18" s="112">
        <f t="shared" ca="1" si="7"/>
        <v>20</v>
      </c>
      <c r="O18" s="112">
        <f t="shared" ca="1" si="7"/>
        <v>13</v>
      </c>
      <c r="P18" s="112">
        <f t="shared" ca="1" si="7"/>
        <v>17</v>
      </c>
      <c r="Q18" s="112">
        <f t="shared" ca="1" si="7"/>
        <v>17</v>
      </c>
      <c r="R18" s="112">
        <f t="shared" ca="1" si="7"/>
        <v>15</v>
      </c>
      <c r="S18" s="112">
        <f t="shared" ca="1" si="7"/>
        <v>20</v>
      </c>
      <c r="T18" s="112">
        <f t="shared" ca="1" si="7"/>
        <v>13</v>
      </c>
      <c r="U18" s="112">
        <f t="shared" ca="1" si="7"/>
        <v>13</v>
      </c>
      <c r="V18" s="112">
        <f t="shared" ca="1" si="7"/>
        <v>13</v>
      </c>
      <c r="W18" s="112">
        <f t="shared" ca="1" si="7"/>
        <v>14</v>
      </c>
      <c r="X18" s="112">
        <f t="shared" ca="1" si="7"/>
        <v>13</v>
      </c>
      <c r="Y18" s="112">
        <f t="shared" ca="1" si="7"/>
        <v>13</v>
      </c>
      <c r="Z18" s="112" t="str">
        <f t="shared" ca="1" si="7"/>
        <v/>
      </c>
      <c r="AA18" s="105">
        <f t="shared" ca="1" si="1"/>
        <v>-40</v>
      </c>
      <c r="AB18" s="106">
        <f t="shared" ca="1" si="2"/>
        <v>175</v>
      </c>
      <c r="AC18" s="107">
        <f t="shared" ca="1" si="3"/>
        <v>14</v>
      </c>
      <c r="AI18" s="108">
        <f t="shared" ca="1" si="4"/>
        <v>-20</v>
      </c>
      <c r="AJ18" s="108">
        <f t="shared" ca="1" si="5"/>
        <v>-20</v>
      </c>
      <c r="AK18" s="108">
        <f t="shared" ca="1" si="6"/>
        <v>0</v>
      </c>
    </row>
    <row r="19" spans="3:37" s="108" customFormat="1" ht="15.75" x14ac:dyDescent="0.2">
      <c r="C19" s="99">
        <v>27</v>
      </c>
      <c r="D19" s="98">
        <v>115105</v>
      </c>
      <c r="E19" s="100">
        <f>IF(D19&lt;&gt;"",IFERROR(VLOOKUP(D19,BoatRegister!F:H,2,FALSE),"NEW BOAT"),"")</f>
        <v>0</v>
      </c>
      <c r="F19" s="101" t="str">
        <f>IF(D19&lt;&gt;"",IFERROR(VLOOKUP($D19,BoatRegister!F:I,3,FALSE),"NEW BOAT"),"")</f>
        <v>Hobie 16</v>
      </c>
      <c r="G19" s="102">
        <f>IF(F19&lt;&gt;"",IFERROR(VLOOKUP($F19,BoatRegister!A:B,2,FALSE),50),"")</f>
        <v>1.21</v>
      </c>
      <c r="H19" s="102" t="str">
        <f>IF(SignOnSheet!F10&lt;&gt;"",IFERROR(VLOOKUP($F19,BoatRegister!A:D,3,FALSE),50),"")</f>
        <v>B</v>
      </c>
      <c r="I19" s="103">
        <f>IF(SignOnSheet!F10&lt;&gt;"",IFERROR(VLOOKUP($F19,BoatRegister!A:D,4,FALSE),50),"")</f>
        <v>3</v>
      </c>
      <c r="J19" s="101" t="str">
        <f>IF(D19&lt;&gt;"",IFERROR(CONCATENATE(VLOOKUP($D19,BoatRegister!F:M,8,FALSE)),"NEW HELM"),"")</f>
        <v>Matteaus Walcher-Adriana Mariano</v>
      </c>
      <c r="K19" s="104" t="str">
        <f>IF(D19&lt;&gt;"",IFERROR(CONCATENATE(VLOOKUP($D19,#REF!,6,FALSE)),"NEW BOAT"),"")</f>
        <v>NEW BOAT</v>
      </c>
      <c r="L19" s="112">
        <f t="shared" ca="1" si="7"/>
        <v>9</v>
      </c>
      <c r="M19" s="112">
        <f t="shared" ca="1" si="7"/>
        <v>16</v>
      </c>
      <c r="N19" s="112">
        <f t="shared" ca="1" si="7"/>
        <v>10</v>
      </c>
      <c r="O19" s="112">
        <f t="shared" ca="1" si="7"/>
        <v>12</v>
      </c>
      <c r="P19" s="112">
        <f t="shared" ca="1" si="7"/>
        <v>8</v>
      </c>
      <c r="Q19" s="112">
        <f t="shared" ca="1" si="7"/>
        <v>11</v>
      </c>
      <c r="R19" s="112">
        <f t="shared" ca="1" si="7"/>
        <v>12</v>
      </c>
      <c r="S19" s="112">
        <f t="shared" ca="1" si="7"/>
        <v>20</v>
      </c>
      <c r="T19" s="112">
        <f t="shared" ca="1" si="7"/>
        <v>20</v>
      </c>
      <c r="U19" s="112">
        <f t="shared" ca="1" si="7"/>
        <v>20</v>
      </c>
      <c r="V19" s="112">
        <f t="shared" ca="1" si="7"/>
        <v>20</v>
      </c>
      <c r="W19" s="112">
        <f t="shared" ca="1" si="7"/>
        <v>20</v>
      </c>
      <c r="X19" s="112">
        <f t="shared" ca="1" si="7"/>
        <v>20</v>
      </c>
      <c r="Y19" s="112">
        <f t="shared" ca="1" si="7"/>
        <v>20</v>
      </c>
      <c r="Z19" s="112" t="str">
        <f t="shared" ca="1" si="7"/>
        <v/>
      </c>
      <c r="AA19" s="105">
        <f t="shared" ca="1" si="1"/>
        <v>-40</v>
      </c>
      <c r="AB19" s="106">
        <f t="shared" ca="1" si="2"/>
        <v>178</v>
      </c>
      <c r="AC19" s="107">
        <f t="shared" ca="1" si="3"/>
        <v>15</v>
      </c>
      <c r="AI19" s="108">
        <f t="shared" ca="1" si="4"/>
        <v>-20</v>
      </c>
      <c r="AJ19" s="108">
        <f t="shared" ca="1" si="5"/>
        <v>-20</v>
      </c>
      <c r="AK19" s="108">
        <f t="shared" ca="1" si="6"/>
        <v>0</v>
      </c>
    </row>
    <row r="20" spans="3:37" s="108" customFormat="1" ht="15.75" x14ac:dyDescent="0.2">
      <c r="C20" s="99">
        <v>28</v>
      </c>
      <c r="D20" s="98">
        <v>91071</v>
      </c>
      <c r="E20" s="100">
        <f>IF(D20&lt;&gt;"",IFERROR(VLOOKUP(D20,BoatRegister!F:H,2,FALSE),"NEW BOAT"),"")</f>
        <v>0</v>
      </c>
      <c r="F20" s="101" t="str">
        <f>IF(D20&lt;&gt;"",IFERROR(VLOOKUP($D20,BoatRegister!F:I,3,FALSE),"NEW BOAT"),"")</f>
        <v>Hobie 16</v>
      </c>
      <c r="G20" s="102">
        <f>IF(F20&lt;&gt;"",IFERROR(VLOOKUP($F20,BoatRegister!A:B,2,FALSE),50),"")</f>
        <v>1.21</v>
      </c>
      <c r="H20" s="102" t="str">
        <f>IF(SignOnSheet!F14&lt;&gt;"",IFERROR(VLOOKUP($F20,BoatRegister!A:D,3,FALSE),50),"")</f>
        <v>B</v>
      </c>
      <c r="I20" s="103">
        <f>IF(SignOnSheet!F14&lt;&gt;"",IFERROR(VLOOKUP($F20,BoatRegister!A:D,4,FALSE),50),"")</f>
        <v>3</v>
      </c>
      <c r="J20" s="101" t="str">
        <f>IF(D20&lt;&gt;"",IFERROR(CONCATENATE(VLOOKUP($D20,BoatRegister!F:M,8,FALSE)),"NEW HELM"),"")</f>
        <v>Johannes Tallen-Angela Stenger</v>
      </c>
      <c r="K20" s="104" t="str">
        <f>IF(D20&lt;&gt;"",IFERROR(CONCATENATE(VLOOKUP($D20,#REF!,6,FALSE)),"NEW BOAT"),"")</f>
        <v>NEW BOAT</v>
      </c>
      <c r="L20" s="112">
        <f t="shared" ca="1" si="7"/>
        <v>15</v>
      </c>
      <c r="M20" s="112">
        <f t="shared" ca="1" si="7"/>
        <v>13</v>
      </c>
      <c r="N20" s="112">
        <f t="shared" ca="1" si="7"/>
        <v>20</v>
      </c>
      <c r="O20" s="112">
        <f t="shared" ca="1" si="7"/>
        <v>20</v>
      </c>
      <c r="P20" s="112">
        <f t="shared" ca="1" si="7"/>
        <v>9</v>
      </c>
      <c r="Q20" s="112">
        <f t="shared" ca="1" si="7"/>
        <v>10</v>
      </c>
      <c r="R20" s="112">
        <f t="shared" ca="1" si="7"/>
        <v>20</v>
      </c>
      <c r="S20" s="112">
        <f t="shared" ca="1" si="7"/>
        <v>20</v>
      </c>
      <c r="T20" s="112">
        <f t="shared" ca="1" si="7"/>
        <v>20</v>
      </c>
      <c r="U20" s="112">
        <f t="shared" ca="1" si="7"/>
        <v>20</v>
      </c>
      <c r="V20" s="112">
        <f t="shared" ca="1" si="7"/>
        <v>20</v>
      </c>
      <c r="W20" s="112">
        <f t="shared" ca="1" si="7"/>
        <v>8</v>
      </c>
      <c r="X20" s="112">
        <f t="shared" ca="1" si="7"/>
        <v>20</v>
      </c>
      <c r="Y20" s="112">
        <f t="shared" ca="1" si="7"/>
        <v>20</v>
      </c>
      <c r="Z20" s="112" t="str">
        <f t="shared" ca="1" si="7"/>
        <v/>
      </c>
      <c r="AA20" s="105">
        <f t="shared" ca="1" si="1"/>
        <v>-40</v>
      </c>
      <c r="AB20" s="106">
        <f t="shared" ca="1" si="2"/>
        <v>195</v>
      </c>
      <c r="AC20" s="107">
        <f t="shared" ca="1" si="3"/>
        <v>16</v>
      </c>
      <c r="AI20" s="108">
        <f t="shared" ca="1" si="4"/>
        <v>-20</v>
      </c>
      <c r="AJ20" s="108">
        <f t="shared" ca="1" si="5"/>
        <v>-20</v>
      </c>
      <c r="AK20" s="108">
        <f t="shared" ca="1" si="6"/>
        <v>0</v>
      </c>
    </row>
    <row r="21" spans="3:37" s="108" customFormat="1" ht="15.75" x14ac:dyDescent="0.2">
      <c r="C21" s="99">
        <v>19</v>
      </c>
      <c r="D21" s="98">
        <v>112608</v>
      </c>
      <c r="E21" s="100">
        <f>IF(D21&lt;&gt;"",IFERROR(VLOOKUP(D21,BoatRegister!F:H,2,FALSE),"NEW BOAT"),"")</f>
        <v>0</v>
      </c>
      <c r="F21" s="101" t="str">
        <f>IF(D21&lt;&gt;"",IFERROR(VLOOKUP($D21,BoatRegister!F:I,3,FALSE),"NEW BOAT"),"")</f>
        <v>Hobie 16</v>
      </c>
      <c r="G21" s="102">
        <f>IF(F21&lt;&gt;"",IFERROR(VLOOKUP($F21,BoatRegister!A:B,2,FALSE),50),"")</f>
        <v>1.21</v>
      </c>
      <c r="H21" s="102" t="str">
        <f>IF(SignOnSheet!F10&lt;&gt;"",IFERROR(VLOOKUP($F21,BoatRegister!A:D,3,FALSE),50),"")</f>
        <v>B</v>
      </c>
      <c r="I21" s="103">
        <f>IF(SignOnSheet!F10&lt;&gt;"",IFERROR(VLOOKUP($F21,BoatRegister!A:D,4,FALSE),50),"")</f>
        <v>3</v>
      </c>
      <c r="J21" s="101" t="str">
        <f>IF(D21&lt;&gt;"",IFERROR(CONCATENATE(VLOOKUP($D21,BoatRegister!F:M,8,FALSE)),"NEW HELM"),"")</f>
        <v>Charles Desmarquest-Savanna Desmarquest</v>
      </c>
      <c r="K21" s="104" t="str">
        <f>IF(D21&lt;&gt;"",IFERROR(CONCATENATE(VLOOKUP($D21,#REF!,6,FALSE)),"NEW BOAT"),"")</f>
        <v>NEW BOAT</v>
      </c>
      <c r="L21" s="112">
        <f t="shared" ca="1" si="7"/>
        <v>13</v>
      </c>
      <c r="M21" s="112">
        <f t="shared" ca="1" si="7"/>
        <v>12</v>
      </c>
      <c r="N21" s="112">
        <f t="shared" ca="1" si="7"/>
        <v>13</v>
      </c>
      <c r="O21" s="112">
        <f t="shared" ca="1" si="7"/>
        <v>20</v>
      </c>
      <c r="P21" s="112">
        <f t="shared" ca="1" si="7"/>
        <v>12</v>
      </c>
      <c r="Q21" s="112">
        <f t="shared" ca="1" si="7"/>
        <v>16</v>
      </c>
      <c r="R21" s="112">
        <f t="shared" ca="1" si="7"/>
        <v>20</v>
      </c>
      <c r="S21" s="112">
        <f t="shared" ca="1" si="7"/>
        <v>20</v>
      </c>
      <c r="T21" s="112">
        <f t="shared" ca="1" si="7"/>
        <v>20</v>
      </c>
      <c r="U21" s="112">
        <f t="shared" ca="1" si="7"/>
        <v>20</v>
      </c>
      <c r="V21" s="112">
        <f t="shared" ca="1" si="7"/>
        <v>20</v>
      </c>
      <c r="W21" s="112">
        <f t="shared" ca="1" si="7"/>
        <v>20</v>
      </c>
      <c r="X21" s="112">
        <f t="shared" ca="1" si="7"/>
        <v>20</v>
      </c>
      <c r="Y21" s="112">
        <f t="shared" ca="1" si="7"/>
        <v>20</v>
      </c>
      <c r="Z21" s="112" t="str">
        <f t="shared" ca="1" si="7"/>
        <v/>
      </c>
      <c r="AA21" s="105">
        <f t="shared" ca="1" si="1"/>
        <v>-40</v>
      </c>
      <c r="AB21" s="106">
        <f t="shared" ca="1" si="2"/>
        <v>206</v>
      </c>
      <c r="AC21" s="107">
        <f t="shared" ca="1" si="3"/>
        <v>17</v>
      </c>
      <c r="AI21" s="108">
        <f t="shared" ca="1" si="4"/>
        <v>-20</v>
      </c>
      <c r="AJ21" s="108">
        <f t="shared" ca="1" si="5"/>
        <v>-20</v>
      </c>
      <c r="AK21" s="108">
        <f t="shared" ca="1" si="6"/>
        <v>0</v>
      </c>
    </row>
    <row r="22" spans="3:37" s="108" customFormat="1" ht="15.75" x14ac:dyDescent="0.2">
      <c r="C22" s="99">
        <v>30</v>
      </c>
      <c r="D22" s="98">
        <v>112483</v>
      </c>
      <c r="E22" s="100">
        <f>IF(D22&lt;&gt;"",IFERROR(VLOOKUP(D22,BoatRegister!F:H,2,FALSE),"NEW BOAT"),"")</f>
        <v>0</v>
      </c>
      <c r="F22" s="101" t="str">
        <f>IF(D22&lt;&gt;"",IFERROR(VLOOKUP($D22,BoatRegister!F:I,3,FALSE),"NEW BOAT"),"")</f>
        <v>Hobie 16</v>
      </c>
      <c r="G22" s="102">
        <f>IF(F22&lt;&gt;"",IFERROR(VLOOKUP($F22,BoatRegister!A:B,2,FALSE),50),"")</f>
        <v>1.21</v>
      </c>
      <c r="H22" s="102" t="str">
        <f>IF(SignOnSheet!F15&lt;&gt;"",IFERROR(VLOOKUP($F22,BoatRegister!A:D,3,FALSE),50),"")</f>
        <v>B</v>
      </c>
      <c r="I22" s="103">
        <f>IF(SignOnSheet!F15&lt;&gt;"",IFERROR(VLOOKUP($F22,BoatRegister!A:D,4,FALSE),50),"")</f>
        <v>3</v>
      </c>
      <c r="J22" s="101" t="str">
        <f>IF(D22&lt;&gt;"",IFERROR(CONCATENATE(VLOOKUP($D22,BoatRegister!F:M,8,FALSE)),"NEW HELM"),"")</f>
        <v>Tom Allen-Christina Balarin</v>
      </c>
      <c r="K22" s="104" t="str">
        <f>IF(D22&lt;&gt;"",IFERROR(CONCATENATE(VLOOKUP($D22,#REF!,6,FALSE)),"NEW BOAT"),"")</f>
        <v>NEW BOAT</v>
      </c>
      <c r="L22" s="112">
        <f t="shared" ca="1" si="7"/>
        <v>16</v>
      </c>
      <c r="M22" s="112">
        <f t="shared" ca="1" si="7"/>
        <v>15</v>
      </c>
      <c r="N22" s="112">
        <f t="shared" ca="1" si="7"/>
        <v>20</v>
      </c>
      <c r="O22" s="112">
        <f t="shared" ca="1" si="7"/>
        <v>20</v>
      </c>
      <c r="P22" s="112">
        <f t="shared" ca="1" si="7"/>
        <v>16</v>
      </c>
      <c r="Q22" s="112">
        <f t="shared" ca="1" si="7"/>
        <v>20</v>
      </c>
      <c r="R22" s="112">
        <f t="shared" ca="1" si="7"/>
        <v>20</v>
      </c>
      <c r="S22" s="112">
        <f t="shared" ca="1" si="7"/>
        <v>20</v>
      </c>
      <c r="T22" s="112">
        <f t="shared" ca="1" si="7"/>
        <v>11</v>
      </c>
      <c r="U22" s="112">
        <f t="shared" ca="1" si="7"/>
        <v>14</v>
      </c>
      <c r="V22" s="112">
        <f t="shared" ca="1" si="7"/>
        <v>20</v>
      </c>
      <c r="W22" s="112">
        <f t="shared" ca="1" si="7"/>
        <v>20</v>
      </c>
      <c r="X22" s="112">
        <f t="shared" ca="1" si="7"/>
        <v>20</v>
      </c>
      <c r="Y22" s="112">
        <f t="shared" ca="1" si="7"/>
        <v>20</v>
      </c>
      <c r="Z22" s="112" t="str">
        <f t="shared" ca="1" si="7"/>
        <v/>
      </c>
      <c r="AA22" s="105">
        <f t="shared" ca="1" si="1"/>
        <v>-40</v>
      </c>
      <c r="AB22" s="106">
        <f t="shared" ca="1" si="2"/>
        <v>212</v>
      </c>
      <c r="AC22" s="107">
        <f t="shared" ca="1" si="3"/>
        <v>18</v>
      </c>
      <c r="AI22" s="108">
        <f t="shared" ca="1" si="4"/>
        <v>-20</v>
      </c>
      <c r="AJ22" s="108">
        <f t="shared" ca="1" si="5"/>
        <v>-20</v>
      </c>
      <c r="AK22" s="108">
        <f t="shared" ca="1" si="6"/>
        <v>0</v>
      </c>
    </row>
    <row r="23" spans="3:37" s="108" customFormat="1" ht="15.75" x14ac:dyDescent="0.2">
      <c r="C23" s="99">
        <v>35</v>
      </c>
      <c r="D23" s="98">
        <v>75</v>
      </c>
      <c r="E23" s="100">
        <f>IF(D23&lt;&gt;"",IFERROR(VLOOKUP(D23,BoatRegister!F:H,2,FALSE),"NEW BOAT"),"")</f>
        <v>0</v>
      </c>
      <c r="F23" s="101" t="str">
        <f>IF(D23&lt;&gt;"",IFERROR(VLOOKUP($D23,BoatRegister!F:I,3,FALSE),"NEW BOAT"),"")</f>
        <v>Nacra 5.0</v>
      </c>
      <c r="G23" s="102">
        <f>IF(F23&lt;&gt;"",IFERROR(VLOOKUP($F23,BoatRegister!A:B,2,FALSE),50),"")</f>
        <v>1.21</v>
      </c>
      <c r="H23" s="102" t="s">
        <v>279</v>
      </c>
      <c r="I23" s="103">
        <v>3</v>
      </c>
      <c r="J23" s="101" t="str">
        <f>IF(D23&lt;&gt;"",IFERROR(CONCATENATE(VLOOKUP($D23,BoatRegister!F:M,8,FALSE)),"NEW HELM"),"")</f>
        <v>Erwin Telemans-Lenno Telemans</v>
      </c>
      <c r="K23" s="104" t="str">
        <f>IF(D23&lt;&gt;"",IFERROR(CONCATENATE(VLOOKUP($D23,#REF!,6,FALSE)),"NEW BOAT"),"")</f>
        <v>NEW BOAT</v>
      </c>
      <c r="L23" s="112">
        <f t="shared" ca="1" si="7"/>
        <v>12</v>
      </c>
      <c r="M23" s="112">
        <f t="shared" ca="1" si="7"/>
        <v>11</v>
      </c>
      <c r="N23" s="112">
        <f t="shared" ca="1" si="7"/>
        <v>20</v>
      </c>
      <c r="O23" s="112">
        <f t="shared" ca="1" si="7"/>
        <v>11</v>
      </c>
      <c r="P23" s="112">
        <f t="shared" ca="1" si="7"/>
        <v>20</v>
      </c>
      <c r="Q23" s="112">
        <f t="shared" ca="1" si="7"/>
        <v>20</v>
      </c>
      <c r="R23" s="112">
        <f t="shared" ca="1" si="7"/>
        <v>20</v>
      </c>
      <c r="S23" s="112">
        <f t="shared" ca="1" si="7"/>
        <v>20</v>
      </c>
      <c r="T23" s="112">
        <f t="shared" ca="1" si="7"/>
        <v>20</v>
      </c>
      <c r="U23" s="112">
        <f t="shared" ca="1" si="7"/>
        <v>20</v>
      </c>
      <c r="V23" s="112">
        <f t="shared" ca="1" si="7"/>
        <v>20</v>
      </c>
      <c r="W23" s="112">
        <f t="shared" ca="1" si="7"/>
        <v>20</v>
      </c>
      <c r="X23" s="112">
        <f t="shared" ca="1" si="7"/>
        <v>20</v>
      </c>
      <c r="Y23" s="112">
        <f t="shared" ca="1" si="7"/>
        <v>20</v>
      </c>
      <c r="Z23" s="112" t="str">
        <f t="shared" ca="1" si="7"/>
        <v/>
      </c>
      <c r="AA23" s="105">
        <f t="shared" ca="1" si="1"/>
        <v>-40</v>
      </c>
      <c r="AB23" s="106">
        <f t="shared" ca="1" si="2"/>
        <v>214</v>
      </c>
      <c r="AC23" s="107">
        <f t="shared" ca="1" si="3"/>
        <v>19</v>
      </c>
      <c r="AI23" s="108">
        <f t="shared" ca="1" si="4"/>
        <v>-20</v>
      </c>
      <c r="AJ23" s="108">
        <f t="shared" ca="1" si="5"/>
        <v>-20</v>
      </c>
      <c r="AK23" s="108">
        <f t="shared" ca="1" si="6"/>
        <v>0</v>
      </c>
    </row>
    <row r="24" spans="3:37" s="108" customFormat="1" ht="15.75" x14ac:dyDescent="0.2">
      <c r="C24" s="99">
        <v>34</v>
      </c>
      <c r="D24" s="98"/>
      <c r="E24" s="100" t="str">
        <f>IF(D24&lt;&gt;"",IFERROR(VLOOKUP(D24,BoatRegister!F:H,2,FALSE),"NEW BOAT"),"")</f>
        <v/>
      </c>
      <c r="F24" s="101" t="str">
        <f>IF(D24&lt;&gt;"",IFERROR(VLOOKUP($D24,BoatRegister!F:I,3,FALSE),"NEW BOAT"),"")</f>
        <v/>
      </c>
      <c r="G24" s="102" t="str">
        <f>IF(F24&lt;&gt;"",IFERROR(VLOOKUP($F24,BoatRegister!A:B,2,FALSE),50),"")</f>
        <v/>
      </c>
      <c r="H24" s="102" t="str">
        <f>IF(SignOnSheet!F24&lt;&gt;"",IFERROR(VLOOKUP($F24,BoatRegister!A:D,3,FALSE),50),"")</f>
        <v/>
      </c>
      <c r="I24" s="103" t="str">
        <f>IF(SignOnSheet!F24&lt;&gt;"",IFERROR(VLOOKUP($F24,BoatRegister!A:D,4,FALSE),50),"")</f>
        <v/>
      </c>
      <c r="J24" s="101" t="str">
        <f>IF(D24&lt;&gt;"",IFERROR(CONCATENATE(VLOOKUP($D24,BoatRegister!F:M,8,FALSE)),"NEW HELM"),"")</f>
        <v/>
      </c>
      <c r="K24" s="104" t="str">
        <f>IF(D24&lt;&gt;"",IFERROR(CONCATENATE(VLOOKUP($D24,#REF!,6,FALSE)),"NEW BOAT"),"")</f>
        <v/>
      </c>
      <c r="L24" s="112" t="str">
        <f t="shared" ca="1" si="7"/>
        <v/>
      </c>
      <c r="M24" s="112" t="str">
        <f t="shared" ca="1" si="7"/>
        <v/>
      </c>
      <c r="N24" s="112" t="str">
        <f t="shared" ca="1" si="7"/>
        <v/>
      </c>
      <c r="O24" s="112" t="str">
        <f t="shared" ca="1" si="7"/>
        <v/>
      </c>
      <c r="P24" s="112" t="str">
        <f t="shared" ca="1" si="7"/>
        <v/>
      </c>
      <c r="Q24" s="112" t="str">
        <f t="shared" ca="1" si="7"/>
        <v/>
      </c>
      <c r="R24" s="112" t="str">
        <f t="shared" ca="1" si="7"/>
        <v/>
      </c>
      <c r="S24" s="112" t="str">
        <f t="shared" ca="1" si="7"/>
        <v/>
      </c>
      <c r="T24" s="112" t="str">
        <f t="shared" ca="1" si="7"/>
        <v/>
      </c>
      <c r="U24" s="112" t="str">
        <f t="shared" ca="1" si="7"/>
        <v/>
      </c>
      <c r="V24" s="112" t="str">
        <f t="shared" ca="1" si="7"/>
        <v/>
      </c>
      <c r="W24" s="112" t="str">
        <f t="shared" ca="1" si="7"/>
        <v/>
      </c>
      <c r="X24" s="112" t="str">
        <f t="shared" ca="1" si="7"/>
        <v/>
      </c>
      <c r="Y24" s="112" t="str">
        <f t="shared" ca="1" si="7"/>
        <v/>
      </c>
      <c r="Z24" s="112" t="str">
        <f t="shared" ca="1" si="7"/>
        <v/>
      </c>
      <c r="AA24" s="105" t="str">
        <f t="shared" ca="1" si="1"/>
        <v/>
      </c>
      <c r="AB24" s="106" t="str">
        <f t="shared" si="2"/>
        <v/>
      </c>
      <c r="AC24" s="107" t="str">
        <f t="shared" si="3"/>
        <v/>
      </c>
      <c r="AI24" s="108">
        <f t="shared" ref="AI24:AI27" ca="1" si="8">IF(COUNT(L24:V24)&gt;4,LARGE(L24:V24,1)*-1,0)</f>
        <v>0</v>
      </c>
      <c r="AJ24" s="108">
        <f t="shared" ref="AJ24:AJ27" ca="1" si="9">IF(COUNT(L24:V24)&gt;=9,LARGE(L24:V24,2)*-1,0)</f>
        <v>0</v>
      </c>
      <c r="AK24" s="108">
        <f t="shared" ca="1" si="6"/>
        <v>0</v>
      </c>
    </row>
    <row r="25" spans="3:37" s="108" customFormat="1" ht="15.75" x14ac:dyDescent="0.2">
      <c r="C25" s="99">
        <v>36</v>
      </c>
      <c r="D25" s="98"/>
      <c r="E25" s="100" t="str">
        <f>IF(D25&lt;&gt;"",IFERROR(VLOOKUP(D25,BoatRegister!F:H,2,FALSE),"NEW BOAT"),"")</f>
        <v/>
      </c>
      <c r="F25" s="101" t="str">
        <f>IF(D25&lt;&gt;"",IFERROR(VLOOKUP($D25,BoatRegister!F:I,3,FALSE),"NEW BOAT"),"")</f>
        <v/>
      </c>
      <c r="G25" s="102" t="str">
        <f>IF(F25&lt;&gt;"",IFERROR(VLOOKUP($F25,BoatRegister!A:B,2,FALSE),50),"")</f>
        <v/>
      </c>
      <c r="H25" s="102" t="str">
        <f>IF(SignOnSheet!F25&lt;&gt;"",IFERROR(VLOOKUP($F25,BoatRegister!A:D,3,FALSE),50),"")</f>
        <v/>
      </c>
      <c r="I25" s="103" t="str">
        <f>IF(SignOnSheet!F25&lt;&gt;"",IFERROR(VLOOKUP($F25,BoatRegister!A:D,4,FALSE),50),"")</f>
        <v/>
      </c>
      <c r="J25" s="101" t="str">
        <f>IF(D25&lt;&gt;"",IFERROR(CONCATENATE(VLOOKUP($D25,BoatRegister!F:M,8,FALSE)),"NEW HELM"),"")</f>
        <v/>
      </c>
      <c r="K25" s="104" t="str">
        <f>IF(D25&lt;&gt;"",IFERROR(CONCATENATE(VLOOKUP($D25,#REF!,6,FALSE)),"NEW BOAT"),"")</f>
        <v/>
      </c>
      <c r="L25" s="112" t="str">
        <f t="shared" ca="1" si="7"/>
        <v/>
      </c>
      <c r="M25" s="112" t="str">
        <f t="shared" ca="1" si="7"/>
        <v/>
      </c>
      <c r="N25" s="112" t="str">
        <f t="shared" ca="1" si="7"/>
        <v/>
      </c>
      <c r="O25" s="112" t="str">
        <f t="shared" ca="1" si="7"/>
        <v/>
      </c>
      <c r="P25" s="112" t="str">
        <f t="shared" ca="1" si="7"/>
        <v/>
      </c>
      <c r="Q25" s="112" t="str">
        <f t="shared" ca="1" si="7"/>
        <v/>
      </c>
      <c r="R25" s="112" t="str">
        <f t="shared" ca="1" si="7"/>
        <v/>
      </c>
      <c r="S25" s="112" t="str">
        <f t="shared" ca="1" si="7"/>
        <v/>
      </c>
      <c r="T25" s="112" t="str">
        <f t="shared" ca="1" si="7"/>
        <v/>
      </c>
      <c r="U25" s="112" t="str">
        <f t="shared" ca="1" si="7"/>
        <v/>
      </c>
      <c r="V25" s="112" t="str">
        <f t="shared" ca="1" si="7"/>
        <v/>
      </c>
      <c r="W25" s="112" t="str">
        <f t="shared" ca="1" si="7"/>
        <v/>
      </c>
      <c r="X25" s="112" t="str">
        <f t="shared" ca="1" si="7"/>
        <v/>
      </c>
      <c r="Y25" s="112" t="str">
        <f t="shared" ca="1" si="7"/>
        <v/>
      </c>
      <c r="Z25" s="112" t="str">
        <f t="shared" ca="1" si="7"/>
        <v/>
      </c>
      <c r="AA25" s="105" t="str">
        <f t="shared" ca="1" si="1"/>
        <v/>
      </c>
      <c r="AB25" s="106" t="str">
        <f t="shared" si="2"/>
        <v/>
      </c>
      <c r="AC25" s="107" t="str">
        <f t="shared" si="3"/>
        <v/>
      </c>
      <c r="AI25" s="108">
        <f t="shared" ca="1" si="8"/>
        <v>0</v>
      </c>
      <c r="AJ25" s="108">
        <f t="shared" ca="1" si="9"/>
        <v>0</v>
      </c>
      <c r="AK25" s="108">
        <f t="shared" ca="1" si="6"/>
        <v>0</v>
      </c>
    </row>
    <row r="26" spans="3:37" s="108" customFormat="1" ht="15.75" x14ac:dyDescent="0.2">
      <c r="C26" s="99"/>
      <c r="D26" s="98"/>
      <c r="E26" s="100" t="str">
        <f>IF(D26&lt;&gt;"",IFERROR(VLOOKUP(D26,BoatRegister!F:H,2,FALSE),"NEW BOAT"),"")</f>
        <v/>
      </c>
      <c r="F26" s="101" t="str">
        <f>IF(D26&lt;&gt;"",IFERROR(VLOOKUP($D26,BoatRegister!F:I,3,FALSE),"NEW BOAT"),"")</f>
        <v/>
      </c>
      <c r="G26" s="102" t="str">
        <f>IF(F26&lt;&gt;"",IFERROR(VLOOKUP($F26,BoatRegister!A:B,2,FALSE),50),"")</f>
        <v/>
      </c>
      <c r="H26" s="102" t="str">
        <f>IF(SignOnSheet!F26&lt;&gt;"",IFERROR(VLOOKUP($F26,BoatRegister!A:D,3,FALSE),50),"")</f>
        <v/>
      </c>
      <c r="I26" s="103" t="str">
        <f>IF(SignOnSheet!F26&lt;&gt;"",IFERROR(VLOOKUP($F26,BoatRegister!A:D,4,FALSE),50),"")</f>
        <v/>
      </c>
      <c r="J26" s="101" t="str">
        <f>IF(D26&lt;&gt;"",IFERROR(CONCATENATE(VLOOKUP($D26,BoatRegister!F:M,8,FALSE)),"NEW HELM"),"")</f>
        <v/>
      </c>
      <c r="K26" s="104" t="str">
        <f>IF(D26&lt;&gt;"",IFERROR(CONCATENATE(VLOOKUP($D26,#REF!,6,FALSE)),"NEW BOAT"),"")</f>
        <v/>
      </c>
      <c r="L26" s="112" t="str">
        <f t="shared" ca="1" si="7"/>
        <v/>
      </c>
      <c r="M26" s="112" t="str">
        <f t="shared" ca="1" si="7"/>
        <v/>
      </c>
      <c r="N26" s="112" t="str">
        <f t="shared" ca="1" si="7"/>
        <v/>
      </c>
      <c r="O26" s="112" t="str">
        <f t="shared" ca="1" si="7"/>
        <v/>
      </c>
      <c r="P26" s="112" t="str">
        <f t="shared" ca="1" si="7"/>
        <v/>
      </c>
      <c r="Q26" s="112" t="str">
        <f t="shared" ca="1" si="7"/>
        <v/>
      </c>
      <c r="R26" s="112" t="str">
        <f t="shared" ca="1" si="7"/>
        <v/>
      </c>
      <c r="S26" s="112" t="str">
        <f t="shared" ca="1" si="7"/>
        <v/>
      </c>
      <c r="T26" s="112" t="str">
        <f t="shared" ca="1" si="7"/>
        <v/>
      </c>
      <c r="U26" s="112" t="str">
        <f t="shared" ca="1" si="7"/>
        <v/>
      </c>
      <c r="V26" s="112" t="str">
        <f t="shared" ca="1" si="7"/>
        <v/>
      </c>
      <c r="W26" s="112" t="str">
        <f t="shared" ca="1" si="7"/>
        <v/>
      </c>
      <c r="X26" s="112" t="str">
        <f t="shared" ca="1" si="7"/>
        <v/>
      </c>
      <c r="Y26" s="112" t="str">
        <f t="shared" ca="1" si="7"/>
        <v/>
      </c>
      <c r="Z26" s="112" t="str">
        <f t="shared" ca="1" si="7"/>
        <v/>
      </c>
      <c r="AA26" s="105" t="str">
        <f t="shared" ca="1" si="1"/>
        <v/>
      </c>
      <c r="AB26" s="106" t="str">
        <f t="shared" si="2"/>
        <v/>
      </c>
      <c r="AC26" s="107" t="str">
        <f t="shared" si="3"/>
        <v/>
      </c>
      <c r="AI26" s="108">
        <f t="shared" ca="1" si="8"/>
        <v>0</v>
      </c>
      <c r="AJ26" s="108">
        <f t="shared" ca="1" si="9"/>
        <v>0</v>
      </c>
      <c r="AK26" s="108">
        <f t="shared" ca="1" si="6"/>
        <v>0</v>
      </c>
    </row>
    <row r="27" spans="3:37" s="108" customFormat="1" ht="15.75" x14ac:dyDescent="0.2">
      <c r="C27" s="99">
        <v>37</v>
      </c>
      <c r="D27" s="98"/>
      <c r="E27" s="100" t="str">
        <f>IF(D27&lt;&gt;"",IFERROR(VLOOKUP(D27,BoatRegister!F:H,2,FALSE),"NEW BOAT"),"")</f>
        <v/>
      </c>
      <c r="F27" s="101" t="str">
        <f>IF(D27&lt;&gt;"",IFERROR(VLOOKUP($D27,BoatRegister!F:I,3,FALSE),"NEW BOAT"),"")</f>
        <v/>
      </c>
      <c r="G27" s="102" t="str">
        <f>IF(F27&lt;&gt;"",IFERROR(VLOOKUP($F27,BoatRegister!A:B,2,FALSE),50),"")</f>
        <v/>
      </c>
      <c r="H27" s="102" t="str">
        <f>IF(SignOnSheet!F27&lt;&gt;"",IFERROR(VLOOKUP($F27,BoatRegister!A:D,3,FALSE),50),"")</f>
        <v/>
      </c>
      <c r="I27" s="103" t="str">
        <f>IF(SignOnSheet!F27&lt;&gt;"",IFERROR(VLOOKUP($F27,BoatRegister!A:D,4,FALSE),50),"")</f>
        <v/>
      </c>
      <c r="J27" s="101" t="str">
        <f>IF(D27&lt;&gt;"",IFERROR(CONCATENATE(VLOOKUP($D27,BoatRegister!F:M,8,FALSE)),"NEW HELM"),"")</f>
        <v/>
      </c>
      <c r="K27" s="104" t="str">
        <f>IF(D27&lt;&gt;"",IFERROR(CONCATENATE(VLOOKUP($D27,#REF!,6,FALSE)),"NEW BOAT"),"")</f>
        <v/>
      </c>
      <c r="L27" s="112" t="str">
        <f t="shared" ca="1" si="7"/>
        <v/>
      </c>
      <c r="M27" s="112" t="str">
        <f t="shared" ca="1" si="7"/>
        <v/>
      </c>
      <c r="N27" s="112" t="str">
        <f t="shared" ca="1" si="7"/>
        <v/>
      </c>
      <c r="O27" s="112" t="str">
        <f t="shared" ca="1" si="7"/>
        <v/>
      </c>
      <c r="P27" s="112" t="str">
        <f t="shared" ca="1" si="7"/>
        <v/>
      </c>
      <c r="Q27" s="112" t="str">
        <f t="shared" ca="1" si="7"/>
        <v/>
      </c>
      <c r="R27" s="112" t="str">
        <f t="shared" ca="1" si="7"/>
        <v/>
      </c>
      <c r="S27" s="112" t="str">
        <f t="shared" ca="1" si="7"/>
        <v/>
      </c>
      <c r="T27" s="112" t="str">
        <f t="shared" ca="1" si="7"/>
        <v/>
      </c>
      <c r="U27" s="112" t="str">
        <f t="shared" ca="1" si="7"/>
        <v/>
      </c>
      <c r="V27" s="112" t="str">
        <f t="shared" ca="1" si="7"/>
        <v/>
      </c>
      <c r="W27" s="112" t="str">
        <f t="shared" ca="1" si="7"/>
        <v/>
      </c>
      <c r="X27" s="112" t="str">
        <f t="shared" ca="1" si="7"/>
        <v/>
      </c>
      <c r="Y27" s="112" t="str">
        <f t="shared" ca="1" si="7"/>
        <v/>
      </c>
      <c r="Z27" s="112" t="str">
        <f t="shared" ca="1" si="7"/>
        <v/>
      </c>
      <c r="AA27" s="105" t="str">
        <f t="shared" ca="1" si="1"/>
        <v/>
      </c>
      <c r="AB27" s="106" t="str">
        <f t="shared" si="2"/>
        <v/>
      </c>
      <c r="AC27" s="107" t="str">
        <f t="shared" si="3"/>
        <v/>
      </c>
      <c r="AI27" s="108">
        <f t="shared" ca="1" si="8"/>
        <v>0</v>
      </c>
      <c r="AJ27" s="108">
        <f t="shared" ca="1" si="9"/>
        <v>0</v>
      </c>
      <c r="AK27" s="108">
        <f t="shared" ca="1" si="6"/>
        <v>0</v>
      </c>
    </row>
    <row r="29" spans="3:37" x14ac:dyDescent="0.2">
      <c r="G29" s="5"/>
      <c r="H29" s="5"/>
      <c r="I29" s="5"/>
    </row>
    <row r="30" spans="3:37" x14ac:dyDescent="0.2">
      <c r="J30" s="1"/>
      <c r="K30" s="1"/>
      <c r="U30" s="1" t="s">
        <v>35</v>
      </c>
      <c r="V30" s="1"/>
      <c r="W30" s="1"/>
    </row>
    <row r="31" spans="3:37" x14ac:dyDescent="0.2">
      <c r="U31">
        <f>COUNTA(D5:D27)</f>
        <v>19</v>
      </c>
    </row>
    <row r="33" spans="21:27" x14ac:dyDescent="0.2">
      <c r="U33" s="41" t="s">
        <v>36</v>
      </c>
      <c r="V33" s="41"/>
      <c r="W33" s="41"/>
      <c r="X33" s="128">
        <f ca="1">NOW()</f>
        <v>42275.401215625003</v>
      </c>
      <c r="Y33" s="128"/>
      <c r="Z33" s="128"/>
      <c r="AA33" s="128"/>
    </row>
  </sheetData>
  <sortState ref="C4:AC41">
    <sortCondition ref="H5:H33"/>
    <sortCondition ref="AC5:AC33"/>
  </sortState>
  <mergeCells count="3">
    <mergeCell ref="X33:AA33"/>
    <mergeCell ref="L3:AA3"/>
    <mergeCell ref="AB3:AC3"/>
  </mergeCells>
  <conditionalFormatting sqref="E4:E27">
    <cfRule type="cellIs" dxfId="68" priority="1" operator="equal">
      <formula>"NEW BOAT"</formula>
    </cfRule>
  </conditionalFormatting>
  <pageMargins left="0.31496062992125984" right="0.31496062992125984" top="0.74803149606299213" bottom="0.74803149606299213" header="0.31496062992125984" footer="0.31496062992125984"/>
  <pageSetup paperSize="9" scale="64" orientation="landscape" horizontalDpi="4294967292" verticalDpi="4294967292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autoPict="0" r:id="rId5">
            <anchor moveWithCells="1">
              <from>
                <xdr:col>7</xdr:col>
                <xdr:colOff>9525</xdr:colOff>
                <xdr:row>0</xdr:row>
                <xdr:rowOff>0</xdr:rowOff>
              </from>
              <to>
                <xdr:col>15</xdr:col>
                <xdr:colOff>85725</xdr:colOff>
                <xdr:row>1</xdr:row>
                <xdr:rowOff>0</xdr:rowOff>
              </to>
            </anchor>
          </objectPr>
        </oleObject>
      </mc:Choice>
      <mc:Fallback>
        <oleObject progId="Word.Document.12" shapeId="1025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47"/>
  <sheetViews>
    <sheetView view="pageBreakPreview" topLeftCell="A2" zoomScale="70" zoomScaleSheetLayoutView="70" workbookViewId="0">
      <selection activeCell="B22" sqref="B22"/>
    </sheetView>
  </sheetViews>
  <sheetFormatPr defaultColWidth="8.85546875" defaultRowHeight="12.75" x14ac:dyDescent="0.2"/>
  <cols>
    <col min="3" max="3" width="10.42578125" customWidth="1"/>
    <col min="4" max="4" width="44.42578125" customWidth="1"/>
    <col min="5" max="5" width="17.42578125" customWidth="1"/>
    <col min="6" max="7" width="7.140625" customWidth="1"/>
    <col min="8" max="8" width="6" customWidth="1"/>
    <col min="9" max="9" width="5.140625" customWidth="1"/>
    <col min="11" max="11" width="6" bestFit="1" customWidth="1"/>
    <col min="12" max="12" width="10" customWidth="1"/>
    <col min="13" max="13" width="11" customWidth="1"/>
    <col min="14" max="14" width="8.140625" hidden="1" customWidth="1"/>
    <col min="15" max="15" width="8" customWidth="1"/>
    <col min="16" max="16" width="8.140625" customWidth="1"/>
    <col min="17" max="17" width="3.85546875" customWidth="1"/>
    <col min="18" max="18" width="8.140625" customWidth="1"/>
    <col min="19" max="20" width="8.42578125" customWidth="1"/>
  </cols>
  <sheetData>
    <row r="1" spans="1:25" s="43" customFormat="1" ht="150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75" x14ac:dyDescent="0.25">
      <c r="B2" s="14" t="s">
        <v>25</v>
      </c>
      <c r="C2" s="13">
        <v>1</v>
      </c>
      <c r="F2" s="12"/>
      <c r="G2" s="81"/>
      <c r="H2" s="12"/>
      <c r="I2" s="12"/>
      <c r="J2" s="12"/>
    </row>
    <row r="3" spans="1:25" x14ac:dyDescent="0.2">
      <c r="B3" s="41" t="s">
        <v>280</v>
      </c>
      <c r="C3" s="83" t="s">
        <v>420</v>
      </c>
      <c r="F3" s="50"/>
      <c r="G3" s="81"/>
      <c r="H3" s="50"/>
      <c r="I3" s="50"/>
      <c r="J3" s="18">
        <f>-1*(IFERROR(IF(LEFT(C3,1)&lt;&gt;"D",IFERROR(RIGHT(C3,2)+LEFT(RIGHT(C3,4),2)*60+(C3-RIGHT(C3,4))/10000*3600,""),"" ),""))</f>
        <v>-360</v>
      </c>
    </row>
    <row r="4" spans="1:25" x14ac:dyDescent="0.2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4"/>
      <c r="O4" s="134"/>
      <c r="P4" s="134"/>
      <c r="Q4" s="134"/>
      <c r="R4" s="134"/>
      <c r="S4" s="134"/>
      <c r="T4" s="134"/>
    </row>
    <row r="5" spans="1:25" ht="25.5" x14ac:dyDescent="0.2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">
      <c r="A6" s="17" t="e">
        <f>#REF!+1</f>
        <v>#REF!</v>
      </c>
      <c r="B6" s="11">
        <v>113744</v>
      </c>
      <c r="C6" s="11">
        <v>5008</v>
      </c>
      <c r="D6" s="17" t="str">
        <f>IF(B6&lt;&gt;"",IFERROR(VLOOKUP(B6,SignOnSheet!$D$5:$N$27,7,FALSE),"NON_LISTED"),"")</f>
        <v>Grahame Southwick-Sharon Rayner</v>
      </c>
      <c r="E6" s="18" t="str">
        <f>IF(B6&lt;&gt;"",IFERROR(VLOOKUP(B6,SignOnSheet!$D$5:$K$27,3,FALSE),"NON_LISTED"),"")</f>
        <v>Hobie 16</v>
      </c>
      <c r="F6" s="18">
        <f>IF(B6&lt;&gt;"",IFERROR(VLOOKUP(B6,SignOnSheet!$D$5:$K$27,4,FALSE),"NON_LISTED"),"")</f>
        <v>1.21</v>
      </c>
      <c r="G6" s="18" t="str">
        <f>IF(B6&lt;&gt;"",IFERROR(VLOOKUP(B6,SignOnSheet!$D$5:$K$27,5,FALSE),"NON_LISTED"),"")</f>
        <v>B</v>
      </c>
      <c r="H6" s="18">
        <f>IF(B6&lt;&gt;"",IFERROR(VLOOKUP(B6,SignOnSheet!$D$5:$K$27,6,FALSE),"NON_LISTED"),"")</f>
        <v>3</v>
      </c>
      <c r="I6" s="39">
        <f>IF(B6&lt;&gt;"",IFERROR(VLOOKUP(B6,SignOnSheet!$D$5:$K$27,2,FALSE),"NON_LISTED"),"")</f>
        <v>0</v>
      </c>
      <c r="J6" s="18">
        <f t="shared" ref="J6:J45" si="0">IFERROR(IF(LEFT(C6,1)&lt;&gt;"D",IFERROR(RIGHT(C6,2)+LEFT(RIGHT(C6,4),2)*60+(C6-RIGHT(C6,4))/10000*3600-IF(G6="B",$J$4,$J$3),""),"" ),"")</f>
        <v>3008</v>
      </c>
      <c r="K6" s="19">
        <f t="shared" ref="K6:K45" si="1">IF(C6&lt;&gt;"",IFERROR(IF(C6&gt;0,RANK(J6,IF(J$6:J$45&gt;0,J$6:J$45,),1)-COUNTIF(J$6:J$45,"=0"),IF(C6="",COUNT(J$6:J$45)+1,0)),0),"")</f>
        <v>1</v>
      </c>
      <c r="L6" s="19">
        <f t="shared" ref="L6:L26" si="2">IFERROR(IF(J6&lt;&gt;"",J6/F6,"")/H6,"")</f>
        <v>828.65013774104682</v>
      </c>
      <c r="M6" s="18">
        <f>IF(ISTEXT(C6),SignOnSheet!$U$31+1,IF(C6&lt;&gt;"",IFERROR(IF(L6&gt;0,RANK(L6,IF(L$6:L$45&gt;0,L$6:L$45,),1)-COUNTIF(L$6:L$45,"=0"),IF(L6&lt;&gt;"",SignOnSheet!$U$31+1,0)),0),""))</f>
        <v>1</v>
      </c>
      <c r="N6" s="20" t="e">
        <f>IF(#REF!=N$5,IF(L6="",MAX($L$6:$L$45)+1,L6),"")</f>
        <v>#REF!</v>
      </c>
      <c r="O6" s="20"/>
      <c r="P6" s="20"/>
      <c r="Q6" s="20"/>
      <c r="R6" s="18"/>
      <c r="S6" s="20"/>
      <c r="T6" s="18"/>
    </row>
    <row r="7" spans="1:25" x14ac:dyDescent="0.2">
      <c r="A7" s="17" t="e">
        <f t="shared" ref="A7:A27" si="3">A6+1</f>
        <v>#REF!</v>
      </c>
      <c r="B7" s="11">
        <v>114146</v>
      </c>
      <c r="C7" s="11">
        <v>5101</v>
      </c>
      <c r="D7" s="17" t="str">
        <f>IF(B7&lt;&gt;"",IFERROR(VLOOKUP(B7,SignOnSheet!$D$5:$N$27,7,FALSE),"NON_LISTED"),"")</f>
        <v>Andrew Boyd-Kim Troll</v>
      </c>
      <c r="E7" s="18" t="str">
        <f>IF(B7&lt;&gt;"",IFERROR(VLOOKUP(B7,SignOnSheet!$D$5:$K$27,3,FALSE),"NON_LISTED"),"")</f>
        <v>Hobie 16</v>
      </c>
      <c r="F7" s="18">
        <f>IF(B7&lt;&gt;"",IFERROR(VLOOKUP(B7,SignOnSheet!$D$5:$K$27,4,FALSE),"NON_LISTED"),"")</f>
        <v>1.21</v>
      </c>
      <c r="G7" s="18" t="str">
        <f>IF(B7&lt;&gt;"",IFERROR(VLOOKUP(B7,SignOnSheet!$D$5:$K$27,5,FALSE),"NON_LISTED"),"")</f>
        <v>B</v>
      </c>
      <c r="H7" s="18">
        <f>IF(B7&lt;&gt;"",IFERROR(VLOOKUP(B7,SignOnSheet!$D$5:$K$27,6,FALSE),"NON_LISTED"),"")</f>
        <v>3</v>
      </c>
      <c r="I7" s="39">
        <f>IF(B7&lt;&gt;"",IFERROR(VLOOKUP(B7,SignOnSheet!$D$5:$K$27,2,FALSE),"NON_LISTED"),"")</f>
        <v>0</v>
      </c>
      <c r="J7" s="18">
        <f t="shared" si="0"/>
        <v>3061</v>
      </c>
      <c r="K7" s="19">
        <f t="shared" si="1"/>
        <v>2</v>
      </c>
      <c r="L7" s="19">
        <f t="shared" si="2"/>
        <v>843.25068870523421</v>
      </c>
      <c r="M7" s="18">
        <f>IF(ISTEXT(C7),SignOnSheet!$U$31+1,IF(C7&lt;&gt;"",IFERROR(IF(L7&gt;0,RANK(L7,IF(L$6:L$45&gt;0,L$6:L$45,),1)-COUNTIF(L$6:L$45,"=0"),IF(L7&lt;&gt;"",SignOnSheet!$U$31+1,0)),0),""))</f>
        <v>2</v>
      </c>
      <c r="N7" s="20" t="e">
        <f>IF(#REF!=N$5,IF(L7="",MAX($L$6:$L$45)+1,L7),"")</f>
        <v>#REF!</v>
      </c>
      <c r="O7" s="20"/>
      <c r="P7" s="20"/>
      <c r="Q7" s="20"/>
      <c r="R7" s="18"/>
      <c r="S7" s="20"/>
      <c r="T7" s="18"/>
    </row>
    <row r="8" spans="1:25" x14ac:dyDescent="0.2">
      <c r="A8" s="17" t="e">
        <f t="shared" si="3"/>
        <v>#REF!</v>
      </c>
      <c r="B8" s="11">
        <v>23</v>
      </c>
      <c r="C8" s="11">
        <v>5113</v>
      </c>
      <c r="D8" s="17" t="str">
        <f>IF(B8&lt;&gt;"",IFERROR(VLOOKUP(B8,SignOnSheet!$D$5:$N$27,7,FALSE),"NON_LISTED"),"")</f>
        <v>Garth Loudon-Robbie Edouard-Betsy</v>
      </c>
      <c r="E8" s="18" t="str">
        <f>IF(B8&lt;&gt;"",IFERROR(VLOOKUP(B8,SignOnSheet!$D$5:$K$27,3,FALSE),"NON_LISTED"),"")</f>
        <v>Hobie 16</v>
      </c>
      <c r="F8" s="18">
        <f>IF(B8&lt;&gt;"",IFERROR(VLOOKUP(B8,SignOnSheet!$D$5:$K$27,4,FALSE),"NON_LISTED"),"")</f>
        <v>1.21</v>
      </c>
      <c r="G8" s="18" t="str">
        <f>IF(B8&lt;&gt;"",IFERROR(VLOOKUP(B8,SignOnSheet!$D$5:$K$27,5,FALSE),"NON_LISTED"),"")</f>
        <v>B</v>
      </c>
      <c r="H8" s="18">
        <f>IF(B8&lt;&gt;"",IFERROR(VLOOKUP(B8,SignOnSheet!$D$5:$K$27,6,FALSE),"NON_LISTED"),"")</f>
        <v>3</v>
      </c>
      <c r="I8" s="39">
        <f>IF(B8&lt;&gt;"",IFERROR(VLOOKUP(B8,SignOnSheet!$D$5:$K$27,2,FALSE),"NON_LISTED"),"")</f>
        <v>0</v>
      </c>
      <c r="J8" s="18">
        <f t="shared" si="0"/>
        <v>3073</v>
      </c>
      <c r="K8" s="19">
        <f t="shared" si="1"/>
        <v>3</v>
      </c>
      <c r="L8" s="19">
        <f t="shared" si="2"/>
        <v>846.55647382920108</v>
      </c>
      <c r="M8" s="18">
        <f>IF(ISTEXT(C8),SignOnSheet!$U$31+1,IF(C8&lt;&gt;"",IFERROR(IF(L8&gt;0,RANK(L8,IF(L$6:L$45&gt;0,L$6:L$45,),1)-COUNTIF(L$6:L$45,"=0"),IF(L8&lt;&gt;"",SignOnSheet!$U$31+1,0)),0),""))</f>
        <v>3</v>
      </c>
      <c r="N8" s="20" t="e">
        <f>IF(#REF!=N$5,IF(L8="",MAX($L$6:$L$45)+1,L8),"")</f>
        <v>#REF!</v>
      </c>
      <c r="O8" s="20"/>
      <c r="P8" s="20"/>
      <c r="Q8" s="20"/>
      <c r="R8" s="18"/>
      <c r="S8" s="20"/>
      <c r="T8" s="18"/>
    </row>
    <row r="9" spans="1:25" x14ac:dyDescent="0.2">
      <c r="A9" s="17" t="e">
        <f t="shared" si="3"/>
        <v>#REF!</v>
      </c>
      <c r="B9" s="35">
        <v>115106</v>
      </c>
      <c r="C9" s="35">
        <v>5150</v>
      </c>
      <c r="D9" s="17" t="str">
        <f>IF(B9&lt;&gt;"",IFERROR(VLOOKUP(B9,SignOnSheet!$D$5:$N$27,7,FALSE),"NON_LISTED"),"")</f>
        <v>Robert Fine-Stephanie Goodyer</v>
      </c>
      <c r="E9" s="18" t="str">
        <f>IF(B9&lt;&gt;"",IFERROR(VLOOKUP(B9,SignOnSheet!$D$5:$K$27,3,FALSE),"NON_LISTED"),"")</f>
        <v>Hobie 16</v>
      </c>
      <c r="F9" s="18">
        <f>IF(B9&lt;&gt;"",IFERROR(VLOOKUP(B9,SignOnSheet!$D$5:$K$27,4,FALSE),"NON_LISTED"),"")</f>
        <v>1.21</v>
      </c>
      <c r="G9" s="18" t="str">
        <f>IF(B9&lt;&gt;"",IFERROR(VLOOKUP(B9,SignOnSheet!$D$5:$K$27,5,FALSE),"NON_LISTED"),"")</f>
        <v>B</v>
      </c>
      <c r="H9" s="18">
        <f>IF(B9&lt;&gt;"",IFERROR(VLOOKUP(B9,SignOnSheet!$D$5:$K$27,6,FALSE),"NON_LISTED"),"")</f>
        <v>3</v>
      </c>
      <c r="I9" s="39">
        <f>IF(B9&lt;&gt;"",IFERROR(VLOOKUP(B9,SignOnSheet!$D$5:$K$27,2,FALSE),"NON_LISTED"),"")</f>
        <v>0</v>
      </c>
      <c r="J9" s="18">
        <f t="shared" si="0"/>
        <v>3110</v>
      </c>
      <c r="K9" s="19">
        <f t="shared" si="1"/>
        <v>4</v>
      </c>
      <c r="L9" s="19">
        <f t="shared" si="2"/>
        <v>856.7493112947659</v>
      </c>
      <c r="M9" s="18">
        <f>IF(ISTEXT(C9),SignOnSheet!$U$31+1,IF(C9&lt;&gt;"",IFERROR(IF(L9&gt;0,RANK(L9,IF(L$6:L$45&gt;0,L$6:L$45,),1)-COUNTIF(L$6:L$45,"=0"),IF(L9&lt;&gt;"",SignOnSheet!$U$31+1,0)),0),""))</f>
        <v>4</v>
      </c>
      <c r="N9" s="20" t="e">
        <f>IF(#REF!=N$5,IF(L9="",MAX($L$6:$L$45)+1,L9),"")</f>
        <v>#REF!</v>
      </c>
      <c r="O9" s="20"/>
      <c r="P9" s="20"/>
      <c r="Q9" s="20"/>
      <c r="R9" s="18"/>
      <c r="S9" s="20"/>
      <c r="T9" s="18"/>
    </row>
    <row r="10" spans="1:25" x14ac:dyDescent="0.2">
      <c r="A10" s="17" t="e">
        <f t="shared" si="3"/>
        <v>#REF!</v>
      </c>
      <c r="B10" s="11">
        <v>115081</v>
      </c>
      <c r="C10" s="11">
        <v>5240</v>
      </c>
      <c r="D10" s="17" t="str">
        <f>IF(B10&lt;&gt;"",IFERROR(VLOOKUP(B10,SignOnSheet!$D$5:$N$27,7,FALSE),"NON_LISTED"),"")</f>
        <v>Joe Bilstein-Chiara Cei</v>
      </c>
      <c r="E10" s="18" t="str">
        <f>IF(B10&lt;&gt;"",IFERROR(VLOOKUP(B10,SignOnSheet!$D$5:$K$27,3,FALSE),"NON_LISTED"),"")</f>
        <v>Hobie 16</v>
      </c>
      <c r="F10" s="18">
        <f>IF(B10&lt;&gt;"",IFERROR(VLOOKUP(B10,SignOnSheet!$D$5:$K$27,4,FALSE),"NON_LISTED"),"")</f>
        <v>1.21</v>
      </c>
      <c r="G10" s="18" t="str">
        <f>IF(B10&lt;&gt;"",IFERROR(VLOOKUP(B10,SignOnSheet!$D$5:$K$27,5,FALSE),"NON_LISTED"),"")</f>
        <v>B</v>
      </c>
      <c r="H10" s="18">
        <f>IF(B10&lt;&gt;"",IFERROR(VLOOKUP(B10,SignOnSheet!$D$5:$K$27,6,FALSE),"NON_LISTED"),"")</f>
        <v>3</v>
      </c>
      <c r="I10" s="39">
        <f>IF(B10&lt;&gt;"",IFERROR(VLOOKUP(B10,SignOnSheet!$D$5:$K$27,2,FALSE),"NON_LISTED"),"")</f>
        <v>0</v>
      </c>
      <c r="J10" s="18">
        <f t="shared" si="0"/>
        <v>3160</v>
      </c>
      <c r="K10" s="19">
        <f t="shared" si="1"/>
        <v>5</v>
      </c>
      <c r="L10" s="19">
        <f t="shared" si="2"/>
        <v>870.52341597796146</v>
      </c>
      <c r="M10" s="18">
        <f>IF(ISTEXT(C10),SignOnSheet!$U$31+1,IF(C10&lt;&gt;"",IFERROR(IF(L10&gt;0,RANK(L10,IF(L$6:L$45&gt;0,L$6:L$45,),1)-COUNTIF(L$6:L$45,"=0"),IF(L10&lt;&gt;"",SignOnSheet!$U$31+1,0)),0),""))</f>
        <v>5</v>
      </c>
      <c r="N10" s="20" t="e">
        <f>IF(#REF!=N$5,IF(L10="",MAX($L$6:$L$45)+1,L10),"")</f>
        <v>#REF!</v>
      </c>
      <c r="O10" s="20"/>
      <c r="P10" s="20"/>
      <c r="Q10" s="20"/>
      <c r="R10" s="18"/>
      <c r="S10" s="20"/>
      <c r="T10" s="18"/>
      <c r="U10" t="s">
        <v>457</v>
      </c>
    </row>
    <row r="11" spans="1:25" ht="12.75" customHeight="1" x14ac:dyDescent="0.25">
      <c r="A11" s="17" t="e">
        <f t="shared" si="3"/>
        <v>#REF!</v>
      </c>
      <c r="B11" s="11">
        <v>113344</v>
      </c>
      <c r="C11" s="11">
        <v>5550</v>
      </c>
      <c r="D11" s="17" t="str">
        <f>IF(B11&lt;&gt;"",IFERROR(VLOOKUP(B11,SignOnSheet!$D$5:$N$27,7,FALSE),"NON_LISTED"),"")</f>
        <v>Cyrille Girardin-Rob Pettit</v>
      </c>
      <c r="E11" s="18" t="str">
        <f>IF(B11&lt;&gt;"",IFERROR(VLOOKUP(B11,SignOnSheet!$D$5:$K$27,3,FALSE),"NON_LISTED"),"")</f>
        <v>Hobie 16</v>
      </c>
      <c r="F11" s="18">
        <f>IF(B11&lt;&gt;"",IFERROR(VLOOKUP(B11,SignOnSheet!$D$5:$K$27,4,FALSE),"NON_LISTED"),"")</f>
        <v>1.21</v>
      </c>
      <c r="G11" s="18" t="str">
        <f>IF(B11&lt;&gt;"",IFERROR(VLOOKUP(B11,SignOnSheet!$D$5:$K$27,5,FALSE),"NON_LISTED"),"")</f>
        <v>B</v>
      </c>
      <c r="H11" s="18">
        <f>IF(B11&lt;&gt;"",IFERROR(VLOOKUP(B11,SignOnSheet!$D$5:$K$27,6,FALSE),"NON_LISTED"),"")</f>
        <v>3</v>
      </c>
      <c r="I11" s="39">
        <f>IF(B11&lt;&gt;"",IFERROR(VLOOKUP(B11,SignOnSheet!$D$5:$K$27,2,FALSE),"NON_LISTED"),"")</f>
        <v>0</v>
      </c>
      <c r="J11" s="18">
        <f t="shared" si="0"/>
        <v>3350</v>
      </c>
      <c r="K11" s="19">
        <f t="shared" si="1"/>
        <v>6</v>
      </c>
      <c r="L11" s="19">
        <f t="shared" si="2"/>
        <v>922.86501377410468</v>
      </c>
      <c r="M11" s="18">
        <f>IF(ISTEXT(C11),SignOnSheet!$U$31+1,IF(C11&lt;&gt;"",IFERROR(IF(L11&gt;0,RANK(L11,IF(L$6:L$45&gt;0,L$6:L$45,),1)-COUNTIF(L$6:L$45,"=0"),IF(L11&lt;&gt;"",SignOnSheet!$U$31+1,0)),0),""))</f>
        <v>6</v>
      </c>
      <c r="N11" s="20" t="e">
        <f>IF(#REF!=N$5,IF(L11="",MAX($L$6:$L$45)+1,L11),"")</f>
        <v>#REF!</v>
      </c>
      <c r="O11" s="20"/>
      <c r="P11" s="20"/>
      <c r="Q11" s="20"/>
      <c r="R11" s="18"/>
      <c r="S11" s="20"/>
      <c r="T11" s="18"/>
      <c r="U11" s="109" t="s">
        <v>450</v>
      </c>
      <c r="V11" s="109"/>
      <c r="W11" s="109"/>
    </row>
    <row r="12" spans="1:25" ht="12.75" customHeight="1" x14ac:dyDescent="0.25">
      <c r="A12" s="17" t="e">
        <f t="shared" si="3"/>
        <v>#REF!</v>
      </c>
      <c r="B12" s="11">
        <v>112480</v>
      </c>
      <c r="C12" s="11">
        <v>5621</v>
      </c>
      <c r="D12" s="17" t="str">
        <f>IF(B12&lt;&gt;"",IFERROR(VLOOKUP(B12,SignOnSheet!$D$5:$N$27,7,FALSE),"NON_LISTED"),"")</f>
        <v>Craig Wood-Carrie Wood</v>
      </c>
      <c r="E12" s="18" t="str">
        <f>IF(B12&lt;&gt;"",IFERROR(VLOOKUP(B12,SignOnSheet!$D$5:$K$27,3,FALSE),"NON_LISTED"),"")</f>
        <v>Hobie 16</v>
      </c>
      <c r="F12" s="18">
        <f>IF(B12&lt;&gt;"",IFERROR(VLOOKUP(B12,SignOnSheet!$D$5:$K$27,4,FALSE),"NON_LISTED"),"")</f>
        <v>1.21</v>
      </c>
      <c r="G12" s="18" t="str">
        <f>IF(B12&lt;&gt;"",IFERROR(VLOOKUP(B12,SignOnSheet!$D$5:$K$27,5,FALSE),"NON_LISTED"),"")</f>
        <v>B</v>
      </c>
      <c r="H12" s="18">
        <f>IF(B12&lt;&gt;"",IFERROR(VLOOKUP(B12,SignOnSheet!$D$5:$K$27,6,FALSE),"NON_LISTED"),"")</f>
        <v>3</v>
      </c>
      <c r="I12" s="39">
        <f>IF(B12&lt;&gt;"",IFERROR(VLOOKUP(B12,SignOnSheet!$D$5:$K$27,2,FALSE),"NON_LISTED"),"")</f>
        <v>0</v>
      </c>
      <c r="J12" s="18">
        <f t="shared" si="0"/>
        <v>3381</v>
      </c>
      <c r="K12" s="19">
        <f t="shared" si="1"/>
        <v>7</v>
      </c>
      <c r="L12" s="19">
        <f t="shared" si="2"/>
        <v>931.40495867768595</v>
      </c>
      <c r="M12" s="18">
        <f>IF(ISTEXT(C12),SignOnSheet!$U$31+1,IF(C12&lt;&gt;"",IFERROR(IF(L12&gt;0,RANK(L12,IF(L$6:L$45&gt;0,L$6:L$45,),1)-COUNTIF(L$6:L$45,"=0"),IF(L12&lt;&gt;"",SignOnSheet!$U$31+1,0)),0),""))</f>
        <v>7</v>
      </c>
      <c r="N12" s="20" t="e">
        <f>IF(#REF!=N$5,IF(L12="",MAX($L$6:$L$45)+1,L12),"")</f>
        <v>#REF!</v>
      </c>
      <c r="O12" s="20"/>
      <c r="P12" s="20"/>
      <c r="Q12" s="20"/>
      <c r="R12" s="18"/>
      <c r="S12" s="20"/>
      <c r="T12" s="18"/>
      <c r="U12" s="109" t="s">
        <v>451</v>
      </c>
      <c r="V12" s="109"/>
      <c r="W12" s="109"/>
    </row>
    <row r="13" spans="1:25" ht="12.75" customHeight="1" x14ac:dyDescent="0.25">
      <c r="A13" s="17" t="e">
        <f t="shared" si="3"/>
        <v>#REF!</v>
      </c>
      <c r="B13" s="11">
        <v>115080</v>
      </c>
      <c r="C13" s="11">
        <v>5712</v>
      </c>
      <c r="D13" s="17" t="str">
        <f>IF(B13&lt;&gt;"",IFERROR(VLOOKUP(B13,SignOnSheet!$D$5:$N$27,7,FALSE),"NON_LISTED"),"")</f>
        <v>Clementine James-Laura Kelly</v>
      </c>
      <c r="E13" s="18" t="str">
        <f>IF(B13&lt;&gt;"",IFERROR(VLOOKUP(B13,SignOnSheet!$D$5:$K$27,3,FALSE),"NON_LISTED"),"")</f>
        <v>Hobie 16</v>
      </c>
      <c r="F13" s="18">
        <f>IF(B13&lt;&gt;"",IFERROR(VLOOKUP(B13,SignOnSheet!$D$5:$K$27,4,FALSE),"NON_LISTED"),"")</f>
        <v>1.21</v>
      </c>
      <c r="G13" s="18" t="str">
        <f>IF(B13&lt;&gt;"",IFERROR(VLOOKUP(B13,SignOnSheet!$D$5:$K$27,5,FALSE),"NON_LISTED"),"")</f>
        <v>B</v>
      </c>
      <c r="H13" s="18">
        <f>IF(B13&lt;&gt;"",IFERROR(VLOOKUP(B13,SignOnSheet!$D$5:$K$27,6,FALSE),"NON_LISTED"),"")</f>
        <v>3</v>
      </c>
      <c r="I13" s="39">
        <f>IF(B13&lt;&gt;"",IFERROR(VLOOKUP(B13,SignOnSheet!$D$5:$K$27,2,FALSE),"NON_LISTED"),"")</f>
        <v>0</v>
      </c>
      <c r="J13" s="18">
        <f t="shared" si="0"/>
        <v>3432</v>
      </c>
      <c r="K13" s="19">
        <f t="shared" si="1"/>
        <v>8</v>
      </c>
      <c r="L13" s="19">
        <f t="shared" si="2"/>
        <v>945.4545454545455</v>
      </c>
      <c r="M13" s="18">
        <f>IF(ISTEXT(C13),SignOnSheet!$U$31+1,IF(C13&lt;&gt;"",IFERROR(IF(L13&gt;0,RANK(L13,IF(L$6:L$45&gt;0,L$6:L$45,),1)-COUNTIF(L$6:L$45,"=0"),IF(L13&lt;&gt;"",SignOnSheet!$U$31+1,0)),0),""))</f>
        <v>8</v>
      </c>
      <c r="N13" s="20" t="e">
        <f>IF(#REF!=N$5,IF(L13="",MAX($L$6:$L$45)+1,L13),"")</f>
        <v>#REF!</v>
      </c>
      <c r="O13" s="20"/>
      <c r="P13" s="20"/>
      <c r="Q13" s="20"/>
      <c r="R13" s="18"/>
      <c r="S13" s="20"/>
      <c r="T13" s="18"/>
      <c r="U13" s="109" t="s">
        <v>452</v>
      </c>
    </row>
    <row r="14" spans="1:25" x14ac:dyDescent="0.2">
      <c r="A14" s="17" t="e">
        <f t="shared" si="3"/>
        <v>#REF!</v>
      </c>
      <c r="B14" s="11">
        <v>115105</v>
      </c>
      <c r="C14" s="11">
        <v>5716</v>
      </c>
      <c r="D14" s="17" t="str">
        <f>IF(B14&lt;&gt;"",IFERROR(VLOOKUP(B14,SignOnSheet!$D$5:$N$27,7,FALSE),"NON_LISTED"),"")</f>
        <v>Matteaus Walcher-Adriana Mariano</v>
      </c>
      <c r="E14" s="18" t="str">
        <f>IF(B14&lt;&gt;"",IFERROR(VLOOKUP(B14,SignOnSheet!$D$5:$K$27,3,FALSE),"NON_LISTED"),"")</f>
        <v>Hobie 16</v>
      </c>
      <c r="F14" s="18">
        <f>IF(B14&lt;&gt;"",IFERROR(VLOOKUP(B14,SignOnSheet!$D$5:$K$27,4,FALSE),"NON_LISTED"),"")</f>
        <v>1.21</v>
      </c>
      <c r="G14" s="18" t="str">
        <f>IF(B14&lt;&gt;"",IFERROR(VLOOKUP(B14,SignOnSheet!$D$5:$K$27,5,FALSE),"NON_LISTED"),"")</f>
        <v>B</v>
      </c>
      <c r="H14" s="18">
        <f>IF(B14&lt;&gt;"",IFERROR(VLOOKUP(B14,SignOnSheet!$D$5:$K$27,6,FALSE),"NON_LISTED"),"")</f>
        <v>3</v>
      </c>
      <c r="I14" s="39">
        <f>IF(B14&lt;&gt;"",IFERROR(VLOOKUP(B14,SignOnSheet!$D$5:$K$27,2,FALSE),"NON_LISTED"),"")</f>
        <v>0</v>
      </c>
      <c r="J14" s="18">
        <f t="shared" si="0"/>
        <v>3436</v>
      </c>
      <c r="K14" s="19">
        <f t="shared" si="1"/>
        <v>9</v>
      </c>
      <c r="L14" s="19">
        <f t="shared" si="2"/>
        <v>946.55647382920108</v>
      </c>
      <c r="M14" s="18">
        <f>IF(ISTEXT(C14),SignOnSheet!$U$31+1,IF(C14&lt;&gt;"",IFERROR(IF(L14&gt;0,RANK(L14,IF(L$6:L$45&gt;0,L$6:L$45,),1)-COUNTIF(L$6:L$45,"=0"),IF(L14&lt;&gt;"",SignOnSheet!$U$31+1,0)),0),""))</f>
        <v>9</v>
      </c>
      <c r="N14" s="20" t="e">
        <f>IF(#REF!=N$5,IF(L14="",MAX($L$6:$L$45)+1,L14),"")</f>
        <v>#REF!</v>
      </c>
      <c r="O14" s="20"/>
      <c r="P14" s="20"/>
      <c r="Q14" s="20"/>
      <c r="R14" s="18"/>
      <c r="S14" s="20"/>
      <c r="T14" s="18"/>
    </row>
    <row r="15" spans="1:25" x14ac:dyDescent="0.2">
      <c r="A15" s="17" t="e">
        <f t="shared" si="3"/>
        <v>#REF!</v>
      </c>
      <c r="B15" s="11">
        <v>112555</v>
      </c>
      <c r="C15" s="11">
        <v>5727</v>
      </c>
      <c r="D15" s="17" t="str">
        <f>IF(B15&lt;&gt;"",IFERROR(VLOOKUP(B15,SignOnSheet!$D$5:$N$27,7,FALSE),"NON_LISTED"),"")</f>
        <v>Kees De Graaf-Anna Chandler</v>
      </c>
      <c r="E15" s="18" t="str">
        <f>IF(B15&lt;&gt;"",IFERROR(VLOOKUP(B15,SignOnSheet!$D$5:$K$27,3,FALSE),"NON_LISTED"),"")</f>
        <v>Hobie 16</v>
      </c>
      <c r="F15" s="18">
        <f>IF(B15&lt;&gt;"",IFERROR(VLOOKUP(B15,SignOnSheet!$D$5:$K$27,4,FALSE),"NON_LISTED"),"")</f>
        <v>1.21</v>
      </c>
      <c r="G15" s="18" t="str">
        <f>IF(B15&lt;&gt;"",IFERROR(VLOOKUP(B15,SignOnSheet!$D$5:$K$27,5,FALSE),"NON_LISTED"),"")</f>
        <v>B</v>
      </c>
      <c r="H15" s="18">
        <f>IF(B15&lt;&gt;"",IFERROR(VLOOKUP(B15,SignOnSheet!$D$5:$K$27,6,FALSE),"NON_LISTED"),"")</f>
        <v>3</v>
      </c>
      <c r="I15" s="39">
        <f>IF(B15&lt;&gt;"",IFERROR(VLOOKUP(B15,SignOnSheet!$D$5:$K$27,2,FALSE),"NON_LISTED"),"")</f>
        <v>0</v>
      </c>
      <c r="J15" s="18">
        <f t="shared" si="0"/>
        <v>3447</v>
      </c>
      <c r="K15" s="19">
        <f t="shared" si="1"/>
        <v>10</v>
      </c>
      <c r="L15" s="19">
        <f t="shared" si="2"/>
        <v>949.58677685950408</v>
      </c>
      <c r="M15" s="18">
        <f>IF(ISTEXT(C15),SignOnSheet!$U$31+1,IF(C15&lt;&gt;"",IFERROR(IF(L15&gt;0,RANK(L15,IF(L$6:L$45&gt;0,L$6:L$45,),1)-COUNTIF(L$6:L$45,"=0"),IF(L15&lt;&gt;"",SignOnSheet!$U$31+1,0)),0),""))</f>
        <v>10</v>
      </c>
      <c r="N15" s="20" t="e">
        <f>IF(#REF!=N$5,IF(L15="",MAX($L$6:$L$45)+1,L15),"")</f>
        <v>#REF!</v>
      </c>
      <c r="O15" s="20"/>
      <c r="P15" s="20"/>
      <c r="Q15" s="20"/>
      <c r="R15" s="18"/>
      <c r="S15" s="20"/>
      <c r="T15" s="18"/>
    </row>
    <row r="16" spans="1:25" x14ac:dyDescent="0.2">
      <c r="A16" s="17" t="e">
        <f t="shared" si="3"/>
        <v>#REF!</v>
      </c>
      <c r="B16" s="11">
        <v>112647</v>
      </c>
      <c r="C16" s="11">
        <v>5830</v>
      </c>
      <c r="D16" s="17" t="str">
        <f>IF(B16&lt;&gt;"",IFERROR(VLOOKUP(B16,SignOnSheet!$D$5:$N$27,7,FALSE),"NON_LISTED"),"")</f>
        <v>John van der Vyver-Sam van der Vyver</v>
      </c>
      <c r="E16" s="18" t="str">
        <f>IF(B16&lt;&gt;"",IFERROR(VLOOKUP(B16,SignOnSheet!$D$5:$K$27,3,FALSE),"NON_LISTED"),"")</f>
        <v>Hobie 16</v>
      </c>
      <c r="F16" s="18">
        <f>IF(B16&lt;&gt;"",IFERROR(VLOOKUP(B16,SignOnSheet!$D$5:$K$27,4,FALSE),"NON_LISTED"),"")</f>
        <v>1.21</v>
      </c>
      <c r="G16" s="18" t="str">
        <f>IF(B16&lt;&gt;"",IFERROR(VLOOKUP(B16,SignOnSheet!$D$5:$K$27,5,FALSE),"NON_LISTED"),"")</f>
        <v>B</v>
      </c>
      <c r="H16" s="18">
        <f>IF(B16&lt;&gt;"",IFERROR(VLOOKUP(B16,SignOnSheet!$D$5:$K$27,6,FALSE),"NON_LISTED"),"")</f>
        <v>3</v>
      </c>
      <c r="I16" s="39">
        <f>IF(B16&lt;&gt;"",IFERROR(VLOOKUP(B16,SignOnSheet!$D$5:$K$27,2,FALSE),"NON_LISTED"),"")</f>
        <v>0</v>
      </c>
      <c r="J16" s="18">
        <f t="shared" si="0"/>
        <v>3510</v>
      </c>
      <c r="K16" s="19">
        <f t="shared" si="1"/>
        <v>11</v>
      </c>
      <c r="L16" s="19">
        <f t="shared" si="2"/>
        <v>966.9421487603305</v>
      </c>
      <c r="M16" s="18">
        <f>IF(ISTEXT(C16),SignOnSheet!$U$31+1,IF(C16&lt;&gt;"",IFERROR(IF(L16&gt;0,RANK(L16,IF(L$6:L$45&gt;0,L$6:L$45,),1)-COUNTIF(L$6:L$45,"=0"),IF(L16&lt;&gt;"",SignOnSheet!$U$31+1,0)),0),""))</f>
        <v>11</v>
      </c>
      <c r="N16" s="20" t="e">
        <f>IF(#REF!=N$5,IF(L16="",MAX($L$6:$L$45)+1,L16),"")</f>
        <v>#REF!</v>
      </c>
      <c r="O16" s="20"/>
      <c r="P16" s="20"/>
      <c r="Q16" s="20"/>
      <c r="R16" s="18"/>
      <c r="S16" s="20"/>
      <c r="T16" s="18"/>
    </row>
    <row r="17" spans="1:24" x14ac:dyDescent="0.2">
      <c r="A17" s="17" t="e">
        <f t="shared" si="3"/>
        <v>#REF!</v>
      </c>
      <c r="B17" s="11">
        <v>75</v>
      </c>
      <c r="C17" s="11">
        <v>5832</v>
      </c>
      <c r="D17" s="17" t="str">
        <f>IF(B17&lt;&gt;"",IFERROR(VLOOKUP(B17,SignOnSheet!$D$5:$N$27,7,FALSE),"NON_LISTED"),"")</f>
        <v>Erwin Telemans-Lenno Telemans</v>
      </c>
      <c r="E17" s="18" t="str">
        <f>IF(B17&lt;&gt;"",IFERROR(VLOOKUP(B17,SignOnSheet!$D$5:$K$27,3,FALSE),"NON_LISTED"),"")</f>
        <v>Nacra 5.0</v>
      </c>
      <c r="F17" s="18">
        <f>IF(B17&lt;&gt;"",IFERROR(VLOOKUP(B17,SignOnSheet!$D$5:$K$27,4,FALSE),"NON_LISTED"),"")</f>
        <v>1.21</v>
      </c>
      <c r="G17" s="18" t="str">
        <f>IF(B17&lt;&gt;"",IFERROR(VLOOKUP(B17,SignOnSheet!$D$5:$K$27,5,FALSE),"NON_LISTED"),"")</f>
        <v>B</v>
      </c>
      <c r="H17" s="18">
        <f>IF(B17&lt;&gt;"",IFERROR(VLOOKUP(B17,SignOnSheet!$D$5:$K$27,6,FALSE),"NON_LISTED"),"")</f>
        <v>3</v>
      </c>
      <c r="I17" s="39">
        <f>IF(B17&lt;&gt;"",IFERROR(VLOOKUP(B17,SignOnSheet!$D$5:$K$27,2,FALSE),"NON_LISTED"),"")</f>
        <v>0</v>
      </c>
      <c r="J17" s="18">
        <f t="shared" si="0"/>
        <v>3512</v>
      </c>
      <c r="K17" s="19">
        <f t="shared" si="1"/>
        <v>12</v>
      </c>
      <c r="L17" s="19">
        <f t="shared" si="2"/>
        <v>967.49311294765846</v>
      </c>
      <c r="M17" s="18">
        <f>IF(ISTEXT(C17),SignOnSheet!$U$31+1,IF(C17&lt;&gt;"",IFERROR(IF(L17&gt;0,RANK(L17,IF(L$6:L$45&gt;0,L$6:L$45,),1)-COUNTIF(L$6:L$45,"=0"),IF(L17&lt;&gt;"",SignOnSheet!$U$31+1,0)),0),""))</f>
        <v>12</v>
      </c>
      <c r="N17" s="20" t="e">
        <f>IF(#REF!=N$5,IF(L17="",MAX($L$6:$L$45)+1,L17),"")</f>
        <v>#REF!</v>
      </c>
      <c r="O17" s="20"/>
      <c r="P17" s="20"/>
      <c r="Q17" s="20"/>
      <c r="R17" s="18"/>
      <c r="S17" s="20"/>
      <c r="T17" s="18"/>
      <c r="U17" t="s">
        <v>458</v>
      </c>
    </row>
    <row r="18" spans="1:24" ht="12.75" customHeight="1" x14ac:dyDescent="0.25">
      <c r="A18" s="17" t="e">
        <f t="shared" si="3"/>
        <v>#REF!</v>
      </c>
      <c r="B18" s="11">
        <v>112608</v>
      </c>
      <c r="C18" s="11">
        <v>5925</v>
      </c>
      <c r="D18" s="17" t="str">
        <f>IF(B18&lt;&gt;"",IFERROR(VLOOKUP(B18,SignOnSheet!$D$5:$N$27,7,FALSE),"NON_LISTED"),"")</f>
        <v>Charles Desmarquest-Savanna Desmarquest</v>
      </c>
      <c r="E18" s="18" t="str">
        <f>IF(B18&lt;&gt;"",IFERROR(VLOOKUP(B18,SignOnSheet!$D$5:$K$27,3,FALSE),"NON_LISTED"),"")</f>
        <v>Hobie 16</v>
      </c>
      <c r="F18" s="18">
        <f>IF(B18&lt;&gt;"",IFERROR(VLOOKUP(B18,SignOnSheet!$D$5:$K$27,4,FALSE),"NON_LISTED"),"")</f>
        <v>1.21</v>
      </c>
      <c r="G18" s="18" t="str">
        <f>IF(B18&lt;&gt;"",IFERROR(VLOOKUP(B18,SignOnSheet!$D$5:$K$27,5,FALSE),"NON_LISTED"),"")</f>
        <v>B</v>
      </c>
      <c r="H18" s="18">
        <f>IF(B18&lt;&gt;"",IFERROR(VLOOKUP(B18,SignOnSheet!$D$5:$K$27,6,FALSE),"NON_LISTED"),"")</f>
        <v>3</v>
      </c>
      <c r="I18" s="39">
        <f>IF(B18&lt;&gt;"",IFERROR(VLOOKUP(B18,SignOnSheet!$D$5:$K$27,2,FALSE),"NON_LISTED"),"")</f>
        <v>0</v>
      </c>
      <c r="J18" s="18">
        <f t="shared" si="0"/>
        <v>3565</v>
      </c>
      <c r="K18" s="19">
        <f t="shared" si="1"/>
        <v>13</v>
      </c>
      <c r="L18" s="19">
        <f t="shared" si="2"/>
        <v>982.09366391184574</v>
      </c>
      <c r="M18" s="18">
        <f>IF(ISTEXT(C18),SignOnSheet!$U$31+1,IF(C18&lt;&gt;"",IFERROR(IF(L18&gt;0,RANK(L18,IF(L$6:L$45&gt;0,L$6:L$45,),1)-COUNTIF(L$6:L$45,"=0"),IF(L18&lt;&gt;"",SignOnSheet!$U$31+1,0)),0),""))</f>
        <v>13</v>
      </c>
      <c r="N18" s="20" t="e">
        <f>IF(#REF!=N$5,IF(L18="",MAX($L$6:$L$45)+1,L18),"")</f>
        <v>#REF!</v>
      </c>
      <c r="O18" s="20"/>
      <c r="P18" s="20"/>
      <c r="Q18" s="20"/>
      <c r="R18" s="18"/>
      <c r="S18" s="20"/>
      <c r="T18" s="18"/>
      <c r="U18" s="109" t="s">
        <v>456</v>
      </c>
      <c r="V18" s="109"/>
      <c r="W18" s="109" t="s">
        <v>453</v>
      </c>
      <c r="X18" s="110"/>
    </row>
    <row r="19" spans="1:24" ht="12.75" customHeight="1" x14ac:dyDescent="0.25">
      <c r="A19" s="17" t="e">
        <f t="shared" si="3"/>
        <v>#REF!</v>
      </c>
      <c r="B19" s="11">
        <v>108961</v>
      </c>
      <c r="C19" s="11">
        <v>5950</v>
      </c>
      <c r="D19" s="17" t="str">
        <f>IF(B19&lt;&gt;"",IFERROR(VLOOKUP(B19,SignOnSheet!$D$5:$N$27,7,FALSE),"NON_LISTED"),"")</f>
        <v>Sarah Scott-Justin Hoon</v>
      </c>
      <c r="E19" s="18" t="str">
        <f>IF(B19&lt;&gt;"",IFERROR(VLOOKUP(B19,SignOnSheet!$D$5:$K$27,3,FALSE),"NON_LISTED"),"")</f>
        <v>Hobie 16</v>
      </c>
      <c r="F19" s="18">
        <f>IF(B19&lt;&gt;"",IFERROR(VLOOKUP(B19,SignOnSheet!$D$5:$K$27,4,FALSE),"NON_LISTED"),"")</f>
        <v>1.21</v>
      </c>
      <c r="G19" s="18" t="str">
        <f>IF(B19&lt;&gt;"",IFERROR(VLOOKUP(B19,SignOnSheet!$D$5:$K$27,5,FALSE),"NON_LISTED"),"")</f>
        <v>B</v>
      </c>
      <c r="H19" s="18">
        <f>IF(B19&lt;&gt;"",IFERROR(VLOOKUP(B19,SignOnSheet!$D$5:$K$27,6,FALSE),"NON_LISTED"),"")</f>
        <v>3</v>
      </c>
      <c r="I19" s="39">
        <f>IF(B19&lt;&gt;"",IFERROR(VLOOKUP(B19,SignOnSheet!$D$5:$K$27,2,FALSE),"NON_LISTED"),"")</f>
        <v>0</v>
      </c>
      <c r="J19" s="18">
        <f t="shared" si="0"/>
        <v>3590</v>
      </c>
      <c r="K19" s="19">
        <f t="shared" si="1"/>
        <v>14</v>
      </c>
      <c r="L19" s="19">
        <f t="shared" si="2"/>
        <v>988.98071625344357</v>
      </c>
      <c r="M19" s="18">
        <f>IF(ISTEXT(C19),SignOnSheet!$U$31+1,IF(C19&lt;&gt;"",IFERROR(IF(L19&gt;0,RANK(L19,IF(L$6:L$45&gt;0,L$6:L$45,),1)-COUNTIF(L$6:L$45,"=0"),IF(L19&lt;&gt;"",SignOnSheet!$U$31+1,0)),0),""))</f>
        <v>14</v>
      </c>
      <c r="N19" s="20" t="e">
        <f>IF(#REF!=N$5,IF(L19="",MAX($L$6:$L$45)+1,L19),"")</f>
        <v>#REF!</v>
      </c>
      <c r="O19" s="20"/>
      <c r="P19" s="20"/>
      <c r="Q19" s="20"/>
      <c r="R19" s="18"/>
      <c r="S19" s="20"/>
      <c r="T19" s="18"/>
      <c r="U19" s="109">
        <v>2642</v>
      </c>
      <c r="V19" s="109" t="s">
        <v>455</v>
      </c>
      <c r="W19" s="109" t="s">
        <v>454</v>
      </c>
    </row>
    <row r="20" spans="1:24" x14ac:dyDescent="0.2">
      <c r="A20" s="17" t="e">
        <f t="shared" si="3"/>
        <v>#REF!</v>
      </c>
      <c r="B20" s="11">
        <v>91071</v>
      </c>
      <c r="C20" s="11">
        <v>6050</v>
      </c>
      <c r="D20" s="17" t="str">
        <f>IF(B20&lt;&gt;"",IFERROR(VLOOKUP(B20,SignOnSheet!$D$5:$N$27,7,FALSE),"NON_LISTED"),"")</f>
        <v>Johannes Tallen-Angela Stenger</v>
      </c>
      <c r="E20" s="18" t="str">
        <f>IF(B20&lt;&gt;"",IFERROR(VLOOKUP(B20,SignOnSheet!$D$5:$K$27,3,FALSE),"NON_LISTED"),"")</f>
        <v>Hobie 16</v>
      </c>
      <c r="F20" s="18">
        <f>IF(B20&lt;&gt;"",IFERROR(VLOOKUP(B20,SignOnSheet!$D$5:$K$27,4,FALSE),"NON_LISTED"),"")</f>
        <v>1.21</v>
      </c>
      <c r="G20" s="18" t="str">
        <f>IF(B20&lt;&gt;"",IFERROR(VLOOKUP(B20,SignOnSheet!$D$5:$K$27,5,FALSE),"NON_LISTED"),"")</f>
        <v>B</v>
      </c>
      <c r="H20" s="18">
        <f>IF(B20&lt;&gt;"",IFERROR(VLOOKUP(B20,SignOnSheet!$D$5:$K$27,6,FALSE),"NON_LISTED"),"")</f>
        <v>3</v>
      </c>
      <c r="I20" s="39">
        <f>IF(B20&lt;&gt;"",IFERROR(VLOOKUP(B20,SignOnSheet!$D$5:$K$27,2,FALSE),"NON_LISTED"),"")</f>
        <v>0</v>
      </c>
      <c r="J20" s="18">
        <f t="shared" si="0"/>
        <v>3650</v>
      </c>
      <c r="K20" s="19">
        <f t="shared" si="1"/>
        <v>15</v>
      </c>
      <c r="L20" s="19">
        <f t="shared" si="2"/>
        <v>1005.5096418732783</v>
      </c>
      <c r="M20" s="18">
        <f>IF(ISTEXT(C20),SignOnSheet!$U$31+1,IF(C20&lt;&gt;"",IFERROR(IF(L20&gt;0,RANK(L20,IF(L$6:L$45&gt;0,L$6:L$45,),1)-COUNTIF(L$6:L$45,"=0"),IF(L20&lt;&gt;"",SignOnSheet!$U$31+1,0)),0),""))</f>
        <v>15</v>
      </c>
      <c r="N20" s="20" t="e">
        <f>IF(#REF!=N$5,IF(L20="",MAX($L$6:$L$45)+1,L20),"")</f>
        <v>#REF!</v>
      </c>
      <c r="O20" s="20"/>
      <c r="P20" s="20"/>
      <c r="Q20" s="20"/>
      <c r="R20" s="18"/>
      <c r="S20" s="20"/>
      <c r="T20" s="18"/>
    </row>
    <row r="21" spans="1:24" x14ac:dyDescent="0.2">
      <c r="A21" s="17" t="e">
        <f t="shared" si="3"/>
        <v>#REF!</v>
      </c>
      <c r="B21" s="11">
        <v>112483</v>
      </c>
      <c r="C21" s="11">
        <v>6535</v>
      </c>
      <c r="D21" s="17" t="str">
        <f>IF(B21&lt;&gt;"",IFERROR(VLOOKUP(B21,SignOnSheet!$D$5:$N$27,7,FALSE),"NON_LISTED"),"")</f>
        <v>Tom Allen-Christina Balarin</v>
      </c>
      <c r="E21" s="18" t="str">
        <f>IF(B21&lt;&gt;"",IFERROR(VLOOKUP(B21,SignOnSheet!$D$5:$K$27,3,FALSE),"NON_LISTED"),"")</f>
        <v>Hobie 16</v>
      </c>
      <c r="F21" s="18">
        <f>IF(B21&lt;&gt;"",IFERROR(VLOOKUP(B21,SignOnSheet!$D$5:$K$27,4,FALSE),"NON_LISTED"),"")</f>
        <v>1.21</v>
      </c>
      <c r="G21" s="18" t="str">
        <f>IF(B21&lt;&gt;"",IFERROR(VLOOKUP(B21,SignOnSheet!$D$5:$K$27,5,FALSE),"NON_LISTED"),"")</f>
        <v>B</v>
      </c>
      <c r="H21" s="18">
        <f>IF(B21&lt;&gt;"",IFERROR(VLOOKUP(B21,SignOnSheet!$D$5:$K$27,6,FALSE),"NON_LISTED"),"")</f>
        <v>3</v>
      </c>
      <c r="I21" s="39">
        <f>IF(B21&lt;&gt;"",IFERROR(VLOOKUP(B21,SignOnSheet!$D$5:$K$27,2,FALSE),"NON_LISTED"),"")</f>
        <v>0</v>
      </c>
      <c r="J21" s="18">
        <f t="shared" si="0"/>
        <v>3935</v>
      </c>
      <c r="K21" s="19">
        <f t="shared" si="1"/>
        <v>16</v>
      </c>
      <c r="L21" s="19">
        <f t="shared" si="2"/>
        <v>1084.0220385674932</v>
      </c>
      <c r="M21" s="18">
        <f>IF(ISTEXT(C21),SignOnSheet!$U$31+1,IF(C21&lt;&gt;"",IFERROR(IF(L21&gt;0,RANK(L21,IF(L$6:L$45&gt;0,L$6:L$45,),1)-COUNTIF(L$6:L$45,"=0"),IF(L21&lt;&gt;"",SignOnSheet!$U$31+1,0)),0),""))</f>
        <v>16</v>
      </c>
      <c r="N21" s="20" t="e">
        <f>IF(#REF!=N$5,IF(L21="",MAX($L$6:$L$45)+1,L21),"")</f>
        <v>#REF!</v>
      </c>
      <c r="O21" s="20"/>
      <c r="P21" s="20"/>
      <c r="Q21" s="20"/>
      <c r="R21" s="18"/>
      <c r="S21" s="20"/>
      <c r="T21" s="18"/>
    </row>
    <row r="22" spans="1:24" x14ac:dyDescent="0.2">
      <c r="A22" s="17" t="e">
        <f t="shared" si="3"/>
        <v>#REF!</v>
      </c>
      <c r="B22" s="11">
        <v>112607</v>
      </c>
      <c r="C22" s="11">
        <v>7352</v>
      </c>
      <c r="D22" s="17" t="s">
        <v>459</v>
      </c>
      <c r="E22" s="18" t="str">
        <f>IF(B22&lt;&gt;"",IFERROR(VLOOKUP(B22,SignOnSheet!$D$5:$K$27,3,FALSE),"NON_LISTED"),"")</f>
        <v>Hobie 16</v>
      </c>
      <c r="F22" s="18">
        <f>IF(B22&lt;&gt;"",IFERROR(VLOOKUP(B22,SignOnSheet!$D$5:$K$27,4,FALSE),"NON_LISTED"),"")</f>
        <v>1.21</v>
      </c>
      <c r="G22" s="18" t="str">
        <f>IF(B22&lt;&gt;"",IFERROR(VLOOKUP(B22,SignOnSheet!$D$5:$K$27,5,FALSE),"NON_LISTED"),"")</f>
        <v>B</v>
      </c>
      <c r="H22" s="18">
        <f>IF(B22&lt;&gt;"",IFERROR(VLOOKUP(B22,SignOnSheet!$D$5:$K$27,6,FALSE),"NON_LISTED"),"")</f>
        <v>3</v>
      </c>
      <c r="I22" s="39">
        <f>IF(B22&lt;&gt;"",IFERROR(VLOOKUP(B22,SignOnSheet!$D$5:$K$27,2,FALSE),"NON_LISTED"),"")</f>
        <v>0</v>
      </c>
      <c r="J22" s="18">
        <f t="shared" si="0"/>
        <v>4432</v>
      </c>
      <c r="K22" s="19">
        <f t="shared" si="1"/>
        <v>17</v>
      </c>
      <c r="L22" s="19">
        <f t="shared" si="2"/>
        <v>1220.9366391184574</v>
      </c>
      <c r="M22" s="18">
        <f>IF(ISTEXT(C22),SignOnSheet!$U$31+1,IF(C22&lt;&gt;"",IFERROR(IF(L22&gt;0,RANK(L22,IF(L$6:L$45&gt;0,L$6:L$45,),1)-COUNTIF(L$6:L$45,"=0"),IF(L22&lt;&gt;"",SignOnSheet!$U$31+1,0)),0),""))</f>
        <v>17</v>
      </c>
      <c r="N22" s="20" t="e">
        <f>IF(#REF!=N$5,IF(L22="",MAX($L$6:$L$45)+1,L22),"")</f>
        <v>#REF!</v>
      </c>
      <c r="O22" s="20"/>
      <c r="P22" s="20"/>
      <c r="Q22" s="20"/>
      <c r="R22" s="18"/>
      <c r="S22" s="20"/>
      <c r="T22" s="18"/>
    </row>
    <row r="23" spans="1:24" x14ac:dyDescent="0.2">
      <c r="A23" s="17" t="e">
        <f>#REF!+1</f>
        <v>#REF!</v>
      </c>
      <c r="B23" s="11">
        <v>91082</v>
      </c>
      <c r="C23" s="11" t="s">
        <v>460</v>
      </c>
      <c r="D23" s="17" t="str">
        <f>IF(B23&lt;&gt;"",IFERROR(VLOOKUP(B23,SignOnSheet!$D$5:$N$27,7,FALSE),"NON_LISTED"),"")</f>
        <v>David Scott-Suzanne Morton</v>
      </c>
      <c r="E23" s="18" t="str">
        <f>IF(B23&lt;&gt;"",IFERROR(VLOOKUP(B23,SignOnSheet!$D$5:$K$27,3,FALSE),"NON_LISTED"),"")</f>
        <v>Hobie 16</v>
      </c>
      <c r="F23" s="18">
        <f>IF(B23&lt;&gt;"",IFERROR(VLOOKUP(B23,SignOnSheet!$D$5:$K$27,4,FALSE),"NON_LISTED"),"")</f>
        <v>1.21</v>
      </c>
      <c r="G23" s="18" t="str">
        <f>IF(B23&lt;&gt;"",IFERROR(VLOOKUP(B23,SignOnSheet!$D$5:$K$27,5,FALSE),"NON_LISTED"),"")</f>
        <v>B</v>
      </c>
      <c r="H23" s="18">
        <f>IF(B23&lt;&gt;"",IFERROR(VLOOKUP(B23,SignOnSheet!$D$5:$K$27,6,FALSE),"NON_LISTED"),"")</f>
        <v>3</v>
      </c>
      <c r="I23" s="39">
        <f>IF(B23&lt;&gt;"",IFERROR(VLOOKUP(B23,SignOnSheet!$D$5:$K$27,2,FALSE),"NON_LISTED"),"")</f>
        <v>0</v>
      </c>
      <c r="J23" s="18" t="str">
        <f t="shared" si="0"/>
        <v/>
      </c>
      <c r="K23" s="19">
        <f t="shared" si="1"/>
        <v>0</v>
      </c>
      <c r="L23" s="19" t="str">
        <f t="shared" si="2"/>
        <v/>
      </c>
      <c r="M23" s="18">
        <f>IF(ISTEXT(C23),SignOnSheet!$U$31+1,IF(C23&lt;&gt;"",IFERROR(IF(L23&gt;0,RANK(L23,IF(L$6:L$45&gt;0,L$6:L$45,),1)-COUNTIF(L$6:L$45,"=0"),IF(L23&lt;&gt;"",SignOnSheet!$U$31+1,0)),0),""))</f>
        <v>20</v>
      </c>
      <c r="N23" s="20" t="e">
        <f>IF(#REF!=N$5,IF(L23="",MAX($L$6:$L$45)+1,L23),"")</f>
        <v>#REF!</v>
      </c>
      <c r="O23" s="20"/>
      <c r="P23" s="20"/>
      <c r="Q23" s="20"/>
      <c r="R23" s="18"/>
      <c r="S23" s="20"/>
      <c r="T23" s="18"/>
    </row>
    <row r="24" spans="1:24" x14ac:dyDescent="0.2">
      <c r="A24" s="17" t="e">
        <f>#REF!+1</f>
        <v>#REF!</v>
      </c>
      <c r="B24" s="11"/>
      <c r="C24" s="11"/>
      <c r="D24" s="17" t="str">
        <f>IF(B24&lt;&gt;"",IFERROR(VLOOKUP(B24,SignOnSheet!$D$5:$N$27,7,FALSE),"NON_LISTED"),"")</f>
        <v/>
      </c>
      <c r="E24" s="18" t="str">
        <f>IF(B24&lt;&gt;"",IFERROR(VLOOKUP(B24,SignOnSheet!$D$5:$K$27,3,FALSE),"NON_LISTED"),"")</f>
        <v/>
      </c>
      <c r="F24" s="18" t="str">
        <f>IF(B24&lt;&gt;"",IFERROR(VLOOKUP(B24,SignOnSheet!$D$5:$K$27,4,FALSE),"NON_LISTED"),"")</f>
        <v/>
      </c>
      <c r="G24" s="18" t="str">
        <f>IF(B24&lt;&gt;"",IFERROR(VLOOKUP(B24,SignOnSheet!$D$5:$K$27,5,FALSE),"NON_LISTED"),"")</f>
        <v/>
      </c>
      <c r="H24" s="18" t="str">
        <f>IF(B24&lt;&gt;"",IFERROR(VLOOKUP(B24,SignOnSheet!$D$5:$K$27,6,FALSE),"NON_LISTED"),"")</f>
        <v/>
      </c>
      <c r="I24" s="39" t="str">
        <f>IF(B24&lt;&gt;"",IFERROR(VLOOKUP(B24,SignOnSheet!$D$5:$K$27,2,FALSE),"NON_LISTED"),"")</f>
        <v/>
      </c>
      <c r="J24" s="18" t="str">
        <f t="shared" si="0"/>
        <v/>
      </c>
      <c r="K24" s="19" t="str">
        <f t="shared" si="1"/>
        <v/>
      </c>
      <c r="L24" s="19" t="str">
        <f t="shared" si="2"/>
        <v/>
      </c>
      <c r="M24" s="18" t="str">
        <f>IF(ISTEXT(C24),SignOnSheet!$U$31+1,IF(C24&lt;&gt;"",IFERROR(IF(L24&gt;0,RANK(L24,IF(L$6:L$45&gt;0,L$6:L$45,),1)-COUNTIF(L$6:L$45,"=0"),IF(L24&lt;&gt;"",SignOnSheet!$U$31+1,0)),0),""))</f>
        <v/>
      </c>
      <c r="N24" s="20" t="e">
        <f>IF(#REF!=N$5,IF(L24="",MAX($L$6:$L$45)+1,L24),"")</f>
        <v>#REF!</v>
      </c>
      <c r="O24" s="20"/>
      <c r="P24" s="20"/>
      <c r="Q24" s="20"/>
      <c r="R24" s="18"/>
      <c r="S24" s="20"/>
      <c r="T24" s="18"/>
    </row>
    <row r="25" spans="1:24" x14ac:dyDescent="0.2">
      <c r="A25" s="17" t="e">
        <f t="shared" si="3"/>
        <v>#REF!</v>
      </c>
      <c r="B25" s="11"/>
      <c r="C25" s="11"/>
      <c r="D25" s="17" t="str">
        <f>IF(B25&lt;&gt;"",IFERROR(VLOOKUP(B25,SignOnSheet!$D$5:$N$27,7,FALSE),"NON_LISTED"),"")</f>
        <v/>
      </c>
      <c r="E25" s="18" t="str">
        <f>IF(B25&lt;&gt;"",IFERROR(VLOOKUP(B25,SignOnSheet!$D$5:$K$27,3,FALSE),"NON_LISTED"),"")</f>
        <v/>
      </c>
      <c r="F25" s="18" t="str">
        <f>IF(B25&lt;&gt;"",IFERROR(VLOOKUP(B25,SignOnSheet!$D$5:$K$27,4,FALSE),"NON_LISTED"),"")</f>
        <v/>
      </c>
      <c r="G25" s="18" t="str">
        <f>IF(B25&lt;&gt;"",IFERROR(VLOOKUP(B25,SignOnSheet!$D$5:$K$27,5,FALSE),"NON_LISTED"),"")</f>
        <v/>
      </c>
      <c r="H25" s="18" t="str">
        <f>IF(B25&lt;&gt;"",IFERROR(VLOOKUP(B25,SignOnSheet!$D$5:$K$27,6,FALSE),"NON_LISTED"),"")</f>
        <v/>
      </c>
      <c r="I25" s="39" t="str">
        <f>IF(B25&lt;&gt;"",IFERROR(VLOOKUP(B25,SignOnSheet!$D$5:$K$27,2,FALSE),"NON_LISTED"),"")</f>
        <v/>
      </c>
      <c r="J25" s="18" t="str">
        <f t="shared" si="0"/>
        <v/>
      </c>
      <c r="K25" s="19" t="str">
        <f t="shared" si="1"/>
        <v/>
      </c>
      <c r="L25" s="19" t="str">
        <f t="shared" si="2"/>
        <v/>
      </c>
      <c r="M25" s="18" t="str">
        <f>IF(ISTEXT(C25),SignOnSheet!$U$31+1,IF(C25&lt;&gt;"",IFERROR(IF(L25&gt;0,RANK(L25,IF(L$6:L$45&gt;0,L$6:L$45,),1)-COUNTIF(L$6:L$45,"=0"),IF(L25&lt;&gt;"",SignOnSheet!$U$31+1,0)),0),""))</f>
        <v/>
      </c>
      <c r="N25" s="20" t="e">
        <f>IF(#REF!=N$5,IF(L25="",MAX($L$6:$L$45)+1,L25),"")</f>
        <v>#REF!</v>
      </c>
      <c r="O25" s="20" t="str">
        <f t="shared" ref="O25:O45" si="4">IFERROR(IF(L25&lt;&gt;"",L25/I25,""),"")</f>
        <v/>
      </c>
      <c r="P25" s="20" t="str">
        <f t="shared" ref="P25:P45" si="5">IF(LEFT(B26,1)="D",COUNTA($C$6:$C$45)+1,IF(C26&lt;&gt;"",IFERROR(IF(O25&gt;0,RANK(O25,IF(O$6:O$45&gt;0,O$6:O$45,),1)-COUNTIF(O$6:O$45,"=0"),IF(O25&lt;&gt;"",COUNT($C$6:$C$45)+1,0)),0),""))</f>
        <v/>
      </c>
      <c r="Q25" s="20"/>
      <c r="R25" s="18"/>
      <c r="S25" s="20"/>
      <c r="T25" s="18"/>
    </row>
    <row r="26" spans="1:24" x14ac:dyDescent="0.2">
      <c r="A26" s="17" t="e">
        <f t="shared" si="3"/>
        <v>#REF!</v>
      </c>
      <c r="B26" s="11"/>
      <c r="C26" s="11"/>
      <c r="D26" s="17" t="str">
        <f>IF(B26&lt;&gt;"",IFERROR(VLOOKUP(B26,SignOnSheet!$D$5:$N$27,7,FALSE),"NON_LISTED"),"")</f>
        <v/>
      </c>
      <c r="E26" s="18" t="str">
        <f>IF(B26&lt;&gt;"",IFERROR(VLOOKUP(B26,SignOnSheet!$D$5:$K$27,3,FALSE),"NON_LISTED"),"")</f>
        <v/>
      </c>
      <c r="F26" s="18" t="str">
        <f>IF(B26&lt;&gt;"",IFERROR(VLOOKUP(B26,SignOnSheet!$D$5:$K$27,4,FALSE),"NON_LISTED"),"")</f>
        <v/>
      </c>
      <c r="G26" s="18" t="str">
        <f>IF(B26&lt;&gt;"",IFERROR(VLOOKUP(B26,SignOnSheet!$D$5:$K$27,5,FALSE),"NON_LISTED"),"")</f>
        <v/>
      </c>
      <c r="H26" s="18" t="str">
        <f>IF(B26&lt;&gt;"",IFERROR(VLOOKUP(B26,SignOnSheet!$D$5:$K$27,6,FALSE),"NON_LISTED"),"")</f>
        <v/>
      </c>
      <c r="I26" s="39" t="str">
        <f>IF(B26&lt;&gt;"",IFERROR(VLOOKUP(B26,SignOnSheet!$D$5:$K$27,2,FALSE),"NON_LISTED"),"")</f>
        <v/>
      </c>
      <c r="J26" s="18" t="str">
        <f t="shared" si="0"/>
        <v/>
      </c>
      <c r="K26" s="19" t="str">
        <f t="shared" si="1"/>
        <v/>
      </c>
      <c r="L26" s="19" t="str">
        <f t="shared" si="2"/>
        <v/>
      </c>
      <c r="M26" s="18" t="str">
        <f>IF(ISTEXT(C26),SignOnSheet!$U$31+1,IF(C26&lt;&gt;"",IFERROR(IF(L26&gt;0,RANK(L26,IF(L$6:L$45&gt;0,L$6:L$45,),1)-COUNTIF(L$6:L$45,"=0"),IF(L26&lt;&gt;"",SignOnSheet!$U$31+1,0)),0),""))</f>
        <v/>
      </c>
      <c r="N26" s="20" t="e">
        <f>IF(#REF!=N$5,IF(L26="",MAX($L$6:$L$45)+1,L26),"")</f>
        <v>#REF!</v>
      </c>
      <c r="O26" s="20" t="str">
        <f t="shared" si="4"/>
        <v/>
      </c>
      <c r="P26" s="20" t="str">
        <f t="shared" si="5"/>
        <v/>
      </c>
      <c r="Q26" s="20"/>
      <c r="R26" s="18"/>
      <c r="S26" s="20"/>
      <c r="T26" s="18"/>
    </row>
    <row r="27" spans="1:24" x14ac:dyDescent="0.2">
      <c r="A27" s="17" t="e">
        <f t="shared" si="3"/>
        <v>#REF!</v>
      </c>
      <c r="B27" s="11"/>
      <c r="C27" s="11"/>
      <c r="D27" s="17" t="str">
        <f>IF(B27&lt;&gt;"",IFERROR(VLOOKUP(B27,SignOnSheet!$D$5:$N$27,7,FALSE),"NON_LISTED"),"")</f>
        <v/>
      </c>
      <c r="E27" s="18" t="str">
        <f>IF(B27&lt;&gt;"",IFERROR(VLOOKUP(B27,SignOnSheet!$D$5:$K$27,3,FALSE),"NON_LISTED"),"")</f>
        <v/>
      </c>
      <c r="F27" s="18" t="str">
        <f>IF(B27&lt;&gt;"",IFERROR(VLOOKUP(B27,SignOnSheet!$D$5:$K$27,4,FALSE),"NON_LISTED"),"")</f>
        <v/>
      </c>
      <c r="G27" s="18" t="str">
        <f>IF(B27&lt;&gt;"",IFERROR(VLOOKUP(B27,SignOnSheet!$D$5:$K$27,5,FALSE),"NON_LISTED"),"")</f>
        <v/>
      </c>
      <c r="H27" s="18" t="str">
        <f>IF(B27&lt;&gt;"",IFERROR(VLOOKUP(B27,SignOnSheet!$D$5:$K$27,6,FALSE),"NON_LISTED"),"")</f>
        <v/>
      </c>
      <c r="I27" s="39" t="str">
        <f>IF(B27&lt;&gt;"",IFERROR(VLOOKUP(B27,SignOnSheet!$D$5:$K$27,2,FALSE),"NON_LISTED"),"")</f>
        <v/>
      </c>
      <c r="J27" s="18" t="str">
        <f t="shared" si="0"/>
        <v/>
      </c>
      <c r="K27" s="19" t="str">
        <f t="shared" si="1"/>
        <v/>
      </c>
      <c r="L27" s="19" t="str">
        <f t="shared" ref="L27:L45" si="6">IFERROR(IF(J27&lt;&gt;"",J27/F27,"")/H27,"")</f>
        <v/>
      </c>
      <c r="M27" s="18" t="str">
        <f>IF(ISTEXT(C27),SignOnSheet!$U$31+1,IF(C27&lt;&gt;"",IFERROR(IF(L27&gt;0,RANK(L27,IF(L$6:L$45&gt;0,L$6:L$45,),1)-COUNTIF(L$6:L$45,"=0"),IF(L27&lt;&gt;"",SignOnSheet!$U$31+1,0)),0),""))</f>
        <v/>
      </c>
      <c r="N27" s="20" t="e">
        <f>IF(#REF!=N$5,IF(L27="",MAX($L$6:$L$45)+1,L27),"")</f>
        <v>#REF!</v>
      </c>
      <c r="O27" s="20" t="str">
        <f t="shared" si="4"/>
        <v/>
      </c>
      <c r="P27" s="20" t="str">
        <f t="shared" si="5"/>
        <v/>
      </c>
      <c r="Q27" s="20"/>
      <c r="R27" s="18"/>
      <c r="S27" s="20"/>
      <c r="T27" s="18"/>
    </row>
    <row r="28" spans="1:24" x14ac:dyDescent="0.2">
      <c r="A28" s="17" t="e">
        <f t="shared" ref="A28:A45" si="7">A27+1</f>
        <v>#REF!</v>
      </c>
      <c r="B28" s="11"/>
      <c r="C28" s="11"/>
      <c r="D28" s="17" t="str">
        <f>IF(B28&lt;&gt;"",IFERROR(VLOOKUP(B28,SignOnSheet!$D$5:$N$27,7,FALSE),"NON_LISTED"),"")</f>
        <v/>
      </c>
      <c r="E28" s="18" t="str">
        <f>IF(B28&lt;&gt;"",IFERROR(VLOOKUP(B28,SignOnSheet!$D$5:$K$27,3,FALSE),"NON_LISTED"),"")</f>
        <v/>
      </c>
      <c r="F28" s="18" t="str">
        <f>IF(B28&lt;&gt;"",IFERROR(VLOOKUP(B28,SignOnSheet!$D$5:$K$27,4,FALSE),"NON_LISTED"),"")</f>
        <v/>
      </c>
      <c r="G28" s="18" t="str">
        <f>IF(B28&lt;&gt;"",IFERROR(VLOOKUP(B28,SignOnSheet!$D$5:$K$27,5,FALSE),"NON_LISTED"),"")</f>
        <v/>
      </c>
      <c r="H28" s="18" t="str">
        <f>IF(B28&lt;&gt;"",IFERROR(VLOOKUP(B28,SignOnSheet!$D$5:$K$27,6,FALSE),"NON_LISTED"),"")</f>
        <v/>
      </c>
      <c r="I28" s="39" t="str">
        <f>IF(B28&lt;&gt;"",IFERROR(VLOOKUP(B28,SignOnSheet!$D$5:$K$27,2,FALSE),"NON_LISTED"),"")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6"/>
        <v/>
      </c>
      <c r="M28" s="18" t="str">
        <f>IF(ISTEXT(C28),SignOnSheet!$U$31+1,IF(C28&lt;&gt;"",IFERROR(IF(L28&gt;0,RANK(L28,IF(L$6:L$45&gt;0,L$6:L$45,),1)-COUNTIF(L$6:L$45,"=0"),IF(L28&lt;&gt;"",SignOnSheet!$U$31+1,0)),0),""))</f>
        <v/>
      </c>
      <c r="N28" s="20" t="e">
        <f>IF(#REF!=N$5,IF(L28="",MAX($L$6:$L$45)+1,L28),"")</f>
        <v>#REF!</v>
      </c>
      <c r="O28" s="20" t="str">
        <f t="shared" si="4"/>
        <v/>
      </c>
      <c r="P28" s="20" t="str">
        <f t="shared" si="5"/>
        <v/>
      </c>
      <c r="Q28" s="20"/>
      <c r="R28" s="18"/>
      <c r="S28" s="20"/>
      <c r="T28" s="18"/>
    </row>
    <row r="29" spans="1:24" x14ac:dyDescent="0.2">
      <c r="A29" s="17" t="e">
        <f t="shared" si="7"/>
        <v>#REF!</v>
      </c>
      <c r="B29" s="11"/>
      <c r="C29" s="11"/>
      <c r="D29" s="17" t="str">
        <f>IF(B29&lt;&gt;"",IFERROR(VLOOKUP(B29,SignOnSheet!$D$5:$N$27,7,FALSE),"NON_LISTED"),"")</f>
        <v/>
      </c>
      <c r="E29" s="18" t="str">
        <f>IF(B29&lt;&gt;"",IFERROR(VLOOKUP(B29,SignOnSheet!$D$5:$K$27,3,FALSE),"NON_LISTED"),"")</f>
        <v/>
      </c>
      <c r="F29" s="18" t="str">
        <f>IF(B29&lt;&gt;"",IFERROR(VLOOKUP(B29,SignOnSheet!$D$5:$K$27,4,FALSE),"NON_LISTED"),"")</f>
        <v/>
      </c>
      <c r="G29" s="18" t="str">
        <f>IF(B29&lt;&gt;"",IFERROR(VLOOKUP(B29,SignOnSheet!$D$5:$K$27,5,FALSE),"NON_LISTED"),"")</f>
        <v/>
      </c>
      <c r="H29" s="18" t="str">
        <f>IF(B29&lt;&gt;"",IFERROR(VLOOKUP(B29,SignOnSheet!$D$5:$K$27,6,FALSE),"NON_LISTED"),"")</f>
        <v/>
      </c>
      <c r="I29" s="39" t="str">
        <f>IF(B29&lt;&gt;"",IFERROR(VLOOKUP(B29,SignOnSheet!$D$5:$K$27,2,FALSE),"NON_LISTED"),"")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6"/>
        <v/>
      </c>
      <c r="M29" s="18" t="str">
        <f>IF(ISTEXT(C29),SignOnSheet!$U$31+1,IF(C29&lt;&gt;"",IFERROR(IF(L29&gt;0,RANK(L29,IF(L$6:L$45&gt;0,L$6:L$45,),1)-COUNTIF(L$6:L$45,"=0"),IF(L29&lt;&gt;"",SignOnSheet!$U$31+1,0)),0),""))</f>
        <v/>
      </c>
      <c r="N29" s="20" t="e">
        <f>IF(#REF!=N$5,IF(L29="",MAX($L$6:$L$45)+1,L29),"")</f>
        <v>#REF!</v>
      </c>
      <c r="O29" s="20" t="str">
        <f t="shared" si="4"/>
        <v/>
      </c>
      <c r="P29" s="20" t="str">
        <f t="shared" si="5"/>
        <v/>
      </c>
      <c r="Q29" s="20"/>
      <c r="R29" s="18"/>
      <c r="S29" s="20"/>
      <c r="T29" s="18"/>
    </row>
    <row r="30" spans="1:24" x14ac:dyDescent="0.2">
      <c r="A30" s="17" t="e">
        <f t="shared" si="7"/>
        <v>#REF!</v>
      </c>
      <c r="B30" s="11"/>
      <c r="C30" s="11"/>
      <c r="D30" s="17" t="str">
        <f>IF(B30&lt;&gt;"",IFERROR(VLOOKUP(B30,SignOnSheet!$D$5:$N$27,7,FALSE),"NON_LISTED"),"")</f>
        <v/>
      </c>
      <c r="E30" s="18" t="str">
        <f>IF(B30&lt;&gt;"",IFERROR(VLOOKUP(B30,SignOnSheet!$D$5:$K$27,3,FALSE),"NON_LISTED"),"")</f>
        <v/>
      </c>
      <c r="F30" s="18" t="str">
        <f>IF(B30&lt;&gt;"",IFERROR(VLOOKUP(B30,SignOnSheet!$D$5:$K$27,4,FALSE),"NON_LISTED"),"")</f>
        <v/>
      </c>
      <c r="G30" s="18" t="str">
        <f>IF(B30&lt;&gt;"",IFERROR(VLOOKUP(B30,SignOnSheet!$D$5:$K$27,5,FALSE),"NON_LISTED"),"")</f>
        <v/>
      </c>
      <c r="H30" s="18" t="str">
        <f>IF(B30&lt;&gt;"",IFERROR(VLOOKUP(B30,SignOnSheet!$D$5:$K$27,6,FALSE),"NON_LISTED"),"")</f>
        <v/>
      </c>
      <c r="I30" s="27" t="str">
        <f>IF(B30&lt;&gt;"",IFERROR(VLOOKUP(B30,SignOnSheet!$D$5:$K$27,2,FALSE),"NON_LISTED"),"")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6"/>
        <v/>
      </c>
      <c r="M30" s="18" t="str">
        <f>IF(ISTEXT(C30),SignOnSheet!$U$31+1,IF(C30&lt;&gt;"",IFERROR(IF(L30&gt;0,RANK(L30,IF(L$6:L$45&gt;0,L$6:L$45,),1)-COUNTIF(L$6:L$45,"=0"),IF(L30&lt;&gt;"",SignOnSheet!$U$31+1,0)),0),""))</f>
        <v/>
      </c>
      <c r="N30" s="20" t="e">
        <f>IF(#REF!=N$5,IF(L30="",MAX($L$6:$L$45)+1,L30),"")</f>
        <v>#REF!</v>
      </c>
      <c r="O30" s="20" t="str">
        <f t="shared" si="4"/>
        <v/>
      </c>
      <c r="P30" s="20" t="str">
        <f t="shared" si="5"/>
        <v/>
      </c>
      <c r="Q30" s="20"/>
      <c r="R30" s="18"/>
      <c r="S30" s="20"/>
      <c r="T30" s="18"/>
    </row>
    <row r="31" spans="1:24" x14ac:dyDescent="0.2">
      <c r="A31" s="17" t="e">
        <f t="shared" si="7"/>
        <v>#REF!</v>
      </c>
      <c r="B31" s="11"/>
      <c r="C31" s="11"/>
      <c r="D31" s="17" t="str">
        <f>IF(B31&lt;&gt;"",IFERROR(VLOOKUP(B31,SignOnSheet!$D$5:$N$27,7,FALSE),"NON_LISTED"),"")</f>
        <v/>
      </c>
      <c r="E31" s="18" t="str">
        <f>IF(B31&lt;&gt;"",IFERROR(VLOOKUP(B31,SignOnSheet!$D$5:$K$27,3,FALSE),"NON_LISTED"),"")</f>
        <v/>
      </c>
      <c r="F31" s="18" t="str">
        <f>IF(B31&lt;&gt;"",IFERROR(VLOOKUP(B31,SignOnSheet!$D$5:$K$27,4,FALSE),"NON_LISTED"),"")</f>
        <v/>
      </c>
      <c r="G31" s="18" t="str">
        <f>IF(B31&lt;&gt;"",IFERROR(VLOOKUP(B31,SignOnSheet!$D$5:$K$27,5,FALSE),"NON_LISTED"),"")</f>
        <v/>
      </c>
      <c r="H31" s="18" t="str">
        <f>IF(B31&lt;&gt;"",IFERROR(VLOOKUP(B31,SignOnSheet!$D$5:$K$27,6,FALSE),"NON_LISTED"),"")</f>
        <v/>
      </c>
      <c r="I31" s="27" t="str">
        <f>IF(B31&lt;&gt;"",IFERROR(VLOOKUP(B31,SignOnSheet!$D$5:$K$27,2,FALSE),"NON_LISTED"),"")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6"/>
        <v/>
      </c>
      <c r="M31" s="18" t="str">
        <f>IF(ISTEXT(C31),SignOnSheet!$U$31+1,IF(C31&lt;&gt;"",IFERROR(IF(L31&gt;0,RANK(L31,IF(L$6:L$45&gt;0,L$6:L$45,),1)-COUNTIF(L$6:L$45,"=0"),IF(L31&lt;&gt;"",SignOnSheet!$U$31+1,0)),0),""))</f>
        <v/>
      </c>
      <c r="N31" s="20" t="e">
        <f>IF(#REF!=N$5,IF(L31="",MAX($L$6:$L$45)+1,L31),"")</f>
        <v>#REF!</v>
      </c>
      <c r="O31" s="20" t="str">
        <f t="shared" si="4"/>
        <v/>
      </c>
      <c r="P31" s="20" t="str">
        <f t="shared" si="5"/>
        <v/>
      </c>
      <c r="Q31" s="20"/>
      <c r="R31" s="18"/>
      <c r="S31" s="20"/>
      <c r="T31" s="18"/>
    </row>
    <row r="32" spans="1:24" x14ac:dyDescent="0.2">
      <c r="A32" s="17" t="e">
        <f t="shared" si="7"/>
        <v>#REF!</v>
      </c>
      <c r="B32" s="11"/>
      <c r="C32" s="11"/>
      <c r="D32" s="17" t="str">
        <f>IF(B32&lt;&gt;"",IFERROR(VLOOKUP(B32,SignOnSheet!$D$5:$N$27,7,FALSE),"NON_LISTED"),"")</f>
        <v/>
      </c>
      <c r="E32" s="18" t="str">
        <f>IF(B32&lt;&gt;"",IFERROR(VLOOKUP(B32,SignOnSheet!$D$5:$K$27,3,FALSE),"NON_LISTED"),"")</f>
        <v/>
      </c>
      <c r="F32" s="18" t="str">
        <f>IF(B32&lt;&gt;"",IFERROR(VLOOKUP(B32,SignOnSheet!$D$5:$K$27,4,FALSE),"NON_LISTED"),"")</f>
        <v/>
      </c>
      <c r="G32" s="18" t="str">
        <f>IF(B32&lt;&gt;"",IFERROR(VLOOKUP(B32,SignOnSheet!$D$5:$K$27,5,FALSE),"NON_LISTED"),"")</f>
        <v/>
      </c>
      <c r="H32" s="18" t="str">
        <f>IF(B32&lt;&gt;"",IFERROR(VLOOKUP(B32,SignOnSheet!$D$5:$K$27,6,FALSE),"NON_LISTED"),"")</f>
        <v/>
      </c>
      <c r="I32" s="27" t="str">
        <f>IF(B32&lt;&gt;"",IFERROR(VLOOKUP(B32,SignOnSheet!$D$5:$K$27,2,FALSE),"NON_LISTED"),"")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6"/>
        <v/>
      </c>
      <c r="M32" s="18" t="str">
        <f>IF(ISTEXT(C32),SignOnSheet!$U$31+1,IF(C32&lt;&gt;"",IFERROR(IF(L32&gt;0,RANK(L32,IF(L$6:L$45&gt;0,L$6:L$45,),1)-COUNTIF(L$6:L$45,"=0"),IF(L32&lt;&gt;"",SignOnSheet!$U$31+1,0)),0),""))</f>
        <v/>
      </c>
      <c r="N32" s="20" t="e">
        <f>IF(#REF!=N$5,IF(L32="",MAX($L$6:$L$45)+1,L32),"")</f>
        <v>#REF!</v>
      </c>
      <c r="O32" s="20" t="str">
        <f t="shared" si="4"/>
        <v/>
      </c>
      <c r="P32" s="20" t="str">
        <f t="shared" si="5"/>
        <v/>
      </c>
      <c r="Q32" s="20"/>
      <c r="R32" s="18"/>
      <c r="S32" s="20"/>
      <c r="T32" s="18"/>
    </row>
    <row r="33" spans="1:20" x14ac:dyDescent="0.2">
      <c r="A33" s="17" t="e">
        <f t="shared" si="7"/>
        <v>#REF!</v>
      </c>
      <c r="B33" s="11"/>
      <c r="C33" s="11"/>
      <c r="D33" s="17" t="str">
        <f>IF(B33&lt;&gt;"",IFERROR(VLOOKUP(B33,SignOnSheet!$D$5:$N$27,7,FALSE),"NON_LISTED"),"")</f>
        <v/>
      </c>
      <c r="E33" s="18" t="str">
        <f>IF(B33&lt;&gt;"",IFERROR(VLOOKUP(B33,SignOnSheet!$D$5:$K$27,3,FALSE),"NON_LISTED"),"")</f>
        <v/>
      </c>
      <c r="F33" s="18" t="str">
        <f>IF(B33&lt;&gt;"",IFERROR(VLOOKUP(B33,SignOnSheet!$D$5:$K$27,4,FALSE),"NON_LISTED"),"")</f>
        <v/>
      </c>
      <c r="G33" s="18" t="str">
        <f>IF(B33&lt;&gt;"",IFERROR(VLOOKUP(B33,SignOnSheet!$D$5:$K$27,5,FALSE),"NON_LISTED"),"")</f>
        <v/>
      </c>
      <c r="H33" s="18" t="str">
        <f>IF(B33&lt;&gt;"",IFERROR(VLOOKUP(B33,SignOnSheet!$D$5:$K$27,6,FALSE),"NON_LISTED"),"")</f>
        <v/>
      </c>
      <c r="I33" s="27" t="str">
        <f>IF(B33&lt;&gt;"",IFERROR(VLOOKUP(B33,SignOnSheet!$D$5:$K$27,2,FALSE),"NON_LISTED"),"")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6"/>
        <v/>
      </c>
      <c r="M33" s="18" t="str">
        <f>IF(ISTEXT(C33),SignOnSheet!$U$31+1,IF(C33&lt;&gt;"",IFERROR(IF(L33&gt;0,RANK(L33,IF(L$6:L$45&gt;0,L$6:L$45,),1)-COUNTIF(L$6:L$45,"=0"),IF(L33&lt;&gt;"",SignOnSheet!$U$31+1,0)),0),""))</f>
        <v/>
      </c>
      <c r="N33" s="20" t="e">
        <f>IF(#REF!=N$5,IF(L33="",MAX($L$6:$L$45)+1,L33),"")</f>
        <v>#REF!</v>
      </c>
      <c r="O33" s="20" t="str">
        <f t="shared" si="4"/>
        <v/>
      </c>
      <c r="P33" s="20" t="str">
        <f t="shared" si="5"/>
        <v/>
      </c>
      <c r="Q33" s="20"/>
      <c r="R33" s="18"/>
      <c r="S33" s="20"/>
      <c r="T33" s="18"/>
    </row>
    <row r="34" spans="1:20" x14ac:dyDescent="0.2">
      <c r="A34" s="17" t="e">
        <f t="shared" si="7"/>
        <v>#REF!</v>
      </c>
      <c r="B34" s="11"/>
      <c r="C34" s="11"/>
      <c r="D34" s="17" t="str">
        <f>IF(B34&lt;&gt;"",IFERROR(VLOOKUP(B34,SignOnSheet!$D$5:$N$27,7,FALSE),"NON_LISTED"),"")</f>
        <v/>
      </c>
      <c r="E34" s="18" t="str">
        <f>IF(B34&lt;&gt;"",IFERROR(VLOOKUP(B34,SignOnSheet!$D$5:$K$27,3,FALSE),"NON_LISTED"),"")</f>
        <v/>
      </c>
      <c r="F34" s="18" t="str">
        <f>IF(B34&lt;&gt;"",IFERROR(VLOOKUP(B34,SignOnSheet!$D$5:$K$27,4,FALSE),"NON_LISTED"),"")</f>
        <v/>
      </c>
      <c r="G34" s="18" t="str">
        <f>IF(B34&lt;&gt;"",IFERROR(VLOOKUP(B34,SignOnSheet!$D$5:$K$27,5,FALSE),"NON_LISTED"),"")</f>
        <v/>
      </c>
      <c r="H34" s="18" t="str">
        <f>IF(B34&lt;&gt;"",IFERROR(VLOOKUP(B34,SignOnSheet!$D$5:$K$27,6,FALSE),"NON_LISTED"),"")</f>
        <v/>
      </c>
      <c r="I34" s="27" t="str">
        <f>IF(B34&lt;&gt;"",IFERROR(VLOOKUP(B34,SignOnSheet!$D$5:$K$27,2,FALSE),"NON_LISTED"),"")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6"/>
        <v/>
      </c>
      <c r="M34" s="18" t="str">
        <f>IF(ISTEXT(C34),SignOnSheet!$U$31+1,IF(C34&lt;&gt;"",IFERROR(IF(L34&gt;0,RANK(L34,IF(L$6:L$45&gt;0,L$6:L$45,),1)-COUNTIF(L$6:L$45,"=0"),IF(L34&lt;&gt;"",SignOnSheet!$U$31+1,0)),0),""))</f>
        <v/>
      </c>
      <c r="N34" s="20" t="e">
        <f>IF(#REF!=N$5,IF(L34="",MAX($L$6:$L$45)+1,L34),"")</f>
        <v>#REF!</v>
      </c>
      <c r="O34" s="20" t="str">
        <f t="shared" si="4"/>
        <v/>
      </c>
      <c r="P34" s="20" t="str">
        <f t="shared" si="5"/>
        <v/>
      </c>
      <c r="Q34" s="20"/>
      <c r="R34" s="18"/>
      <c r="S34" s="20"/>
      <c r="T34" s="18"/>
    </row>
    <row r="35" spans="1:20" x14ac:dyDescent="0.2">
      <c r="A35" s="17" t="e">
        <f t="shared" si="7"/>
        <v>#REF!</v>
      </c>
      <c r="B35" s="11"/>
      <c r="C35" s="11"/>
      <c r="D35" s="17" t="str">
        <f>IF(B35&lt;&gt;"",IFERROR(VLOOKUP(B35,SignOnSheet!$D$5:$N$27,7,FALSE),"NON_LISTED"),"")</f>
        <v/>
      </c>
      <c r="E35" s="18" t="str">
        <f>IF(B35&lt;&gt;"",IFERROR(VLOOKUP(B35,SignOnSheet!$D$5:$K$27,3,FALSE),"NON_LISTED"),"")</f>
        <v/>
      </c>
      <c r="F35" s="18" t="str">
        <f>IF(B35&lt;&gt;"",IFERROR(VLOOKUP(B35,SignOnSheet!$D$5:$K$27,4,FALSE),"NON_LISTED"),"")</f>
        <v/>
      </c>
      <c r="G35" s="18" t="str">
        <f>IF(B35&lt;&gt;"",IFERROR(VLOOKUP(B35,SignOnSheet!$D$5:$K$27,5,FALSE),"NON_LISTED"),"")</f>
        <v/>
      </c>
      <c r="H35" s="18" t="str">
        <f>IF(B35&lt;&gt;"",IFERROR(VLOOKUP(B35,SignOnSheet!$D$5:$K$27,6,FALSE),"NON_LISTED"),"")</f>
        <v/>
      </c>
      <c r="I35" s="27" t="str">
        <f>IF(B35&lt;&gt;"",IFERROR(VLOOKUP(B35,SignOnSheet!$D$5:$K$27,2,FALSE),"NON_LISTED"),"")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6"/>
        <v/>
      </c>
      <c r="M35" s="18" t="str">
        <f>IF(ISTEXT(C35),SignOnSheet!$U$31+1,IF(C35&lt;&gt;"",IFERROR(IF(L35&gt;0,RANK(L35,IF(L$6:L$45&gt;0,L$6:L$45,),1)-COUNTIF(L$6:L$45,"=0"),IF(L35&lt;&gt;"",SignOnSheet!$U$31+1,0)),0),""))</f>
        <v/>
      </c>
      <c r="N35" s="20" t="e">
        <f>IF(#REF!=N$5,IF(L35="",MAX($L$6:$L$45)+1,L35),"")</f>
        <v>#REF!</v>
      </c>
      <c r="O35" s="20" t="str">
        <f t="shared" si="4"/>
        <v/>
      </c>
      <c r="P35" s="20" t="str">
        <f t="shared" si="5"/>
        <v/>
      </c>
      <c r="Q35" s="20"/>
      <c r="R35" s="18"/>
      <c r="S35" s="20"/>
      <c r="T35" s="18"/>
    </row>
    <row r="36" spans="1:20" x14ac:dyDescent="0.2">
      <c r="A36" s="17" t="e">
        <f t="shared" si="7"/>
        <v>#REF!</v>
      </c>
      <c r="B36" s="11"/>
      <c r="C36" s="11"/>
      <c r="D36" s="17" t="str">
        <f>IF(B36&lt;&gt;"",IFERROR(VLOOKUP(B36,SignOnSheet!$D$5:$N$27,7,FALSE),"NON_LISTED"),"")</f>
        <v/>
      </c>
      <c r="E36" s="18" t="str">
        <f>IF(B36&lt;&gt;"",IFERROR(VLOOKUP(B36,SignOnSheet!$D$5:$K$27,3,FALSE),"NON_LISTED"),"")</f>
        <v/>
      </c>
      <c r="F36" s="18" t="str">
        <f>IF(B36&lt;&gt;"",IFERROR(VLOOKUP(B36,SignOnSheet!$D$5:$K$27,4,FALSE),"NON_LISTED"),"")</f>
        <v/>
      </c>
      <c r="G36" s="18" t="str">
        <f>IF(B36&lt;&gt;"",IFERROR(VLOOKUP(B36,SignOnSheet!$D$5:$K$27,5,FALSE),"NON_LISTED"),"")</f>
        <v/>
      </c>
      <c r="H36" s="18" t="str">
        <f>IF(B36&lt;&gt;"",IFERROR(VLOOKUP(B36,SignOnSheet!$D$5:$K$27,6,FALSE),"NON_LISTED"),"")</f>
        <v/>
      </c>
      <c r="I36" s="27" t="str">
        <f>IF(B36&lt;&gt;"",IFERROR(VLOOKUP(B36,SignOnSheet!$D$5:$K$27,2,FALSE),"NON_LISTED"),"")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6"/>
        <v/>
      </c>
      <c r="M36" s="18" t="str">
        <f>IF(ISTEXT(C36),SignOnSheet!$U$31+1,IF(C36&lt;&gt;"",IFERROR(IF(L36&gt;0,RANK(L36,IF(L$6:L$45&gt;0,L$6:L$45,),1)-COUNTIF(L$6:L$45,"=0"),IF(L36&lt;&gt;"",SignOnSheet!$U$31+1,0)),0),""))</f>
        <v/>
      </c>
      <c r="N36" s="20" t="e">
        <f>IF(#REF!=N$5,IF(L36="",MAX($L$6:$L$45)+1,L36),"")</f>
        <v>#REF!</v>
      </c>
      <c r="O36" s="20" t="str">
        <f t="shared" si="4"/>
        <v/>
      </c>
      <c r="P36" s="20" t="str">
        <f t="shared" si="5"/>
        <v/>
      </c>
      <c r="Q36" s="20"/>
      <c r="R36" s="18"/>
      <c r="S36" s="20"/>
      <c r="T36" s="18"/>
    </row>
    <row r="37" spans="1:20" x14ac:dyDescent="0.2">
      <c r="A37" s="17" t="e">
        <f t="shared" si="7"/>
        <v>#REF!</v>
      </c>
      <c r="B37" s="11"/>
      <c r="C37" s="11"/>
      <c r="D37" s="17" t="str">
        <f>IF(B37&lt;&gt;"",IFERROR(VLOOKUP(B37,SignOnSheet!$D$5:$N$27,7,FALSE),"NON_LISTED"),"")</f>
        <v/>
      </c>
      <c r="E37" s="18" t="str">
        <f>IF(B37&lt;&gt;"",IFERROR(VLOOKUP(B37,SignOnSheet!$D$5:$K$27,3,FALSE),"NON_LISTED"),"")</f>
        <v/>
      </c>
      <c r="F37" s="18" t="str">
        <f>IF(B37&lt;&gt;"",IFERROR(VLOOKUP(B37,SignOnSheet!$D$5:$K$27,4,FALSE),"NON_LISTED"),"")</f>
        <v/>
      </c>
      <c r="G37" s="18" t="str">
        <f>IF(B37&lt;&gt;"",IFERROR(VLOOKUP(B37,SignOnSheet!$D$5:$K$27,5,FALSE),"NON_LISTED"),"")</f>
        <v/>
      </c>
      <c r="H37" s="18" t="str">
        <f>IF(B37&lt;&gt;"",IFERROR(VLOOKUP(B37,SignOnSheet!$D$5:$K$27,6,FALSE),"NON_LISTED"),"")</f>
        <v/>
      </c>
      <c r="I37" s="27" t="str">
        <f>IF(B37&lt;&gt;"",IFERROR(VLOOKUP(B37,SignOnSheet!$D$5:$K$27,2,FALSE),"NON_LISTED"),"")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6"/>
        <v/>
      </c>
      <c r="M37" s="18" t="str">
        <f>IF(ISTEXT(C37),SignOnSheet!$U$31+1,IF(C37&lt;&gt;"",IFERROR(IF(L37&gt;0,RANK(L37,IF(L$6:L$45&gt;0,L$6:L$45,),1)-COUNTIF(L$6:L$45,"=0"),IF(L37&lt;&gt;"",SignOnSheet!$U$31+1,0)),0),""))</f>
        <v/>
      </c>
      <c r="N37" s="20" t="e">
        <f>IF(#REF!=N$5,IF(L37="",MAX($L$6:$L$45)+1,L37),"")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">
      <c r="A38" s="17" t="e">
        <f t="shared" si="7"/>
        <v>#REF!</v>
      </c>
      <c r="B38" s="11"/>
      <c r="C38" s="11"/>
      <c r="D38" s="17" t="str">
        <f>IF(B38&lt;&gt;"",IFERROR(VLOOKUP(B38,SignOnSheet!$D$5:$N$27,7,FALSE),"NON_LISTED"),"")</f>
        <v/>
      </c>
      <c r="E38" s="18" t="str">
        <f>IF(B38&lt;&gt;"",IFERROR(VLOOKUP(B38,SignOnSheet!$D$5:$K$27,3,FALSE),"NON_LISTED"),"")</f>
        <v/>
      </c>
      <c r="F38" s="18" t="str">
        <f>IF(B38&lt;&gt;"",IFERROR(VLOOKUP(B38,SignOnSheet!$D$5:$K$27,4,FALSE),"NON_LISTED"),"")</f>
        <v/>
      </c>
      <c r="G38" s="18" t="str">
        <f>IF(B38&lt;&gt;"",IFERROR(VLOOKUP(B38,SignOnSheet!$D$5:$K$27,5,FALSE),"NON_LISTED"),"")</f>
        <v/>
      </c>
      <c r="H38" s="18" t="str">
        <f>IF(B38&lt;&gt;"",IFERROR(VLOOKUP(B38,SignOnSheet!$D$5:$K$27,6,FALSE),"NON_LISTED"),"")</f>
        <v/>
      </c>
      <c r="I38" s="27" t="str">
        <f>IF(B38&lt;&gt;"",IFERROR(VLOOKUP(B38,SignOnSheet!$D$5:$K$27,2,FALSE),"NON_LISTED"),"")</f>
        <v/>
      </c>
      <c r="J38" s="18" t="str">
        <f t="shared" si="0"/>
        <v/>
      </c>
      <c r="K38" s="19" t="str">
        <f t="shared" si="1"/>
        <v/>
      </c>
      <c r="L38" s="19" t="str">
        <f t="shared" si="6"/>
        <v/>
      </c>
      <c r="M38" s="18" t="str">
        <f>IF(ISTEXT(C38),SignOnSheet!$U$31+1,IF(C38&lt;&gt;"",IFERROR(IF(L38&gt;0,RANK(L38,IF(L$6:L$45&gt;0,L$6:L$45,),1)-COUNTIF(L$6:L$45,"=0"),IF(L38&lt;&gt;"",SignOnSheet!$U$31+1,0)),0),""))</f>
        <v/>
      </c>
      <c r="N38" s="20" t="e">
        <f>IF(#REF!=N$5,IF(L38="",MAX($L$6:$L$45)+1,L38),"")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">
      <c r="A39" s="17" t="e">
        <f t="shared" si="7"/>
        <v>#REF!</v>
      </c>
      <c r="B39" s="11"/>
      <c r="C39" s="11"/>
      <c r="D39" s="17" t="str">
        <f>IF(B39&lt;&gt;"",IFERROR(VLOOKUP(B39,SignOnSheet!$D$5:$N$27,7,FALSE),"NON_LISTED"),"")</f>
        <v/>
      </c>
      <c r="E39" s="18" t="str">
        <f>IF(B39&lt;&gt;"",IFERROR(VLOOKUP(B39,SignOnSheet!$D$5:$K$27,3,FALSE),"NON_LISTED"),"")</f>
        <v/>
      </c>
      <c r="F39" s="18" t="str">
        <f>IF(B39&lt;&gt;"",IFERROR(VLOOKUP(B39,SignOnSheet!$D$5:$K$27,4,FALSE),"NON_LISTED"),"")</f>
        <v/>
      </c>
      <c r="G39" s="18" t="str">
        <f>IF(B39&lt;&gt;"",IFERROR(VLOOKUP(B39,SignOnSheet!$D$5:$K$27,5,FALSE),"NON_LISTED"),"")</f>
        <v/>
      </c>
      <c r="H39" s="18" t="str">
        <f>IF(B39&lt;&gt;"",IFERROR(VLOOKUP(B39,SignOnSheet!$D$5:$K$27,6,FALSE),"NON_LISTED"),"")</f>
        <v/>
      </c>
      <c r="I39" s="27" t="str">
        <f>IF(B39&lt;&gt;"",IFERROR(VLOOKUP(B39,SignOnSheet!$D$5:$K$27,2,FALSE),"NON_LISTED"),"")</f>
        <v/>
      </c>
      <c r="J39" s="18" t="str">
        <f t="shared" si="0"/>
        <v/>
      </c>
      <c r="K39" s="19" t="str">
        <f t="shared" si="1"/>
        <v/>
      </c>
      <c r="L39" s="19" t="str">
        <f t="shared" si="6"/>
        <v/>
      </c>
      <c r="M39" s="18" t="str">
        <f>IF(ISTEXT(C39),SignOnSheet!$U$31+1,IF(C39&lt;&gt;"",IFERROR(IF(L39&gt;0,RANK(L39,IF(L$6:L$45&gt;0,L$6:L$45,),1)-COUNTIF(L$6:L$45,"=0"),IF(L39&lt;&gt;"",SignOnSheet!$U$31+1,0)),0),""))</f>
        <v/>
      </c>
      <c r="N39" s="20" t="e">
        <f>IF(#REF!=N$5,IF(L39="",MAX($L$6:$L$45)+1,L39),"")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">
      <c r="A40" s="17" t="e">
        <f t="shared" si="7"/>
        <v>#REF!</v>
      </c>
      <c r="B40" s="11"/>
      <c r="C40" s="11"/>
      <c r="D40" s="17" t="str">
        <f>IF(B40&lt;&gt;"",IFERROR(VLOOKUP(B40,SignOnSheet!$D$5:$N$27,7,FALSE),"NON_LISTED"),"")</f>
        <v/>
      </c>
      <c r="E40" s="18" t="str">
        <f>IF(B40&lt;&gt;"",IFERROR(VLOOKUP(B40,SignOnSheet!$D$5:$K$27,3,FALSE),"NON_LISTED"),"")</f>
        <v/>
      </c>
      <c r="F40" s="18" t="str">
        <f>IF(B40&lt;&gt;"",IFERROR(VLOOKUP(B40,SignOnSheet!$D$5:$K$27,4,FALSE),"NON_LISTED"),"")</f>
        <v/>
      </c>
      <c r="G40" s="18" t="str">
        <f>IF(B40&lt;&gt;"",IFERROR(VLOOKUP(B40,SignOnSheet!$D$5:$K$27,5,FALSE),"NON_LISTED"),"")</f>
        <v/>
      </c>
      <c r="H40" s="18" t="str">
        <f>IF(B40&lt;&gt;"",IFERROR(VLOOKUP(B40,SignOnSheet!$D$5:$K$27,6,FALSE),"NON_LISTED"),"")</f>
        <v/>
      </c>
      <c r="I40" s="27" t="str">
        <f>IF(B40&lt;&gt;"",IFERROR(VLOOKUP(B40,SignOnSheet!$D$5:$K$27,2,FALSE),"NON_LISTED"),"")</f>
        <v/>
      </c>
      <c r="J40" s="18" t="str">
        <f t="shared" si="0"/>
        <v/>
      </c>
      <c r="K40" s="19" t="str">
        <f t="shared" si="1"/>
        <v/>
      </c>
      <c r="L40" s="19" t="str">
        <f t="shared" si="6"/>
        <v/>
      </c>
      <c r="M40" s="18" t="str">
        <f>IF(ISTEXT(C40),SignOnSheet!$U$31+1,IF(C40&lt;&gt;"",IFERROR(IF(L40&gt;0,RANK(L40,IF(L$6:L$45&gt;0,L$6:L$45,),1)-COUNTIF(L$6:L$45,"=0"),IF(L40&lt;&gt;"",SignOnSheet!$U$31+1,0)),0),""))</f>
        <v/>
      </c>
      <c r="N40" s="20" t="e">
        <f>IF(#REF!=N$5,IF(L40="",MAX($L$6:$L$45)+1,L40),"")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">
      <c r="A41" s="17" t="e">
        <f t="shared" si="7"/>
        <v>#REF!</v>
      </c>
      <c r="B41" s="11"/>
      <c r="C41" s="11"/>
      <c r="D41" s="17" t="str">
        <f>IF(B41&lt;&gt;"",IFERROR(VLOOKUP(B41,SignOnSheet!$D$5:$N$27,7,FALSE),"NON_LISTED"),"")</f>
        <v/>
      </c>
      <c r="E41" s="18" t="str">
        <f>IF(B41&lt;&gt;"",IFERROR(VLOOKUP(B41,SignOnSheet!$D$5:$K$27,3,FALSE),"NON_LISTED"),"")</f>
        <v/>
      </c>
      <c r="F41" s="18" t="str">
        <f>IF(B41&lt;&gt;"",IFERROR(VLOOKUP(B41,SignOnSheet!$D$5:$K$27,4,FALSE),"NON_LISTED"),"")</f>
        <v/>
      </c>
      <c r="G41" s="18" t="str">
        <f>IF(B41&lt;&gt;"",IFERROR(VLOOKUP(B41,SignOnSheet!$D$5:$K$27,5,FALSE),"NON_LISTED"),"")</f>
        <v/>
      </c>
      <c r="H41" s="18" t="str">
        <f>IF(B41&lt;&gt;"",IFERROR(VLOOKUP(B41,SignOnSheet!$D$5:$K$27,6,FALSE),"NON_LISTED"),"")</f>
        <v/>
      </c>
      <c r="I41" s="27" t="str">
        <f>IF(B41&lt;&gt;"",IFERROR(VLOOKUP(B41,SignOnSheet!$D$5:$K$27,2,FALSE),"NON_LISTED"),"")</f>
        <v/>
      </c>
      <c r="J41" s="18" t="str">
        <f t="shared" si="0"/>
        <v/>
      </c>
      <c r="K41" s="19" t="str">
        <f t="shared" si="1"/>
        <v/>
      </c>
      <c r="L41" s="19" t="str">
        <f t="shared" si="6"/>
        <v/>
      </c>
      <c r="M41" s="18" t="str">
        <f>IF(ISTEXT(C41),SignOnSheet!$U$31+1,IF(C41&lt;&gt;"",IFERROR(IF(L41&gt;0,RANK(L41,IF(L$6:L$45&gt;0,L$6:L$45,),1)-COUNTIF(L$6:L$45,"=0"),IF(L41&lt;&gt;"",SignOnSheet!$U$31+1,0)),0),""))</f>
        <v/>
      </c>
      <c r="N41" s="20" t="e">
        <f>IF(#REF!=N$5,IF(L41="",MAX($L$6:$L$45)+1,L41),"")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">
      <c r="A42" s="17" t="e">
        <f t="shared" si="7"/>
        <v>#REF!</v>
      </c>
      <c r="B42" s="11"/>
      <c r="C42" s="11"/>
      <c r="D42" s="17" t="str">
        <f>IF(B42&lt;&gt;"",IFERROR(VLOOKUP(B42,SignOnSheet!$D$5:$N$27,7,FALSE),"NON_LISTED"),"")</f>
        <v/>
      </c>
      <c r="E42" s="18" t="str">
        <f>IF(B42&lt;&gt;"",IFERROR(VLOOKUP(B42,SignOnSheet!$D$5:$K$27,3,FALSE),"NON_LISTED"),"")</f>
        <v/>
      </c>
      <c r="F42" s="18" t="str">
        <f>IF(B42&lt;&gt;"",IFERROR(VLOOKUP(B42,SignOnSheet!$D$5:$K$27,4,FALSE),"NON_LISTED"),"")</f>
        <v/>
      </c>
      <c r="G42" s="18" t="str">
        <f>IF(B42&lt;&gt;"",IFERROR(VLOOKUP(B42,SignOnSheet!$D$5:$K$27,5,FALSE),"NON_LISTED"),"")</f>
        <v/>
      </c>
      <c r="H42" s="18" t="str">
        <f>IF(B42&lt;&gt;"",IFERROR(VLOOKUP(B42,SignOnSheet!$D$5:$K$27,6,FALSE),"NON_LISTED"),"")</f>
        <v/>
      </c>
      <c r="I42" s="27" t="str">
        <f>IF(B42&lt;&gt;"",IFERROR(VLOOKUP(B42,SignOnSheet!$D$5:$K$27,2,FALSE),"NON_LISTED"),"")</f>
        <v/>
      </c>
      <c r="J42" s="18" t="str">
        <f t="shared" si="0"/>
        <v/>
      </c>
      <c r="K42" s="19" t="str">
        <f t="shared" si="1"/>
        <v/>
      </c>
      <c r="L42" s="19" t="str">
        <f t="shared" si="6"/>
        <v/>
      </c>
      <c r="M42" s="18" t="str">
        <f>IF(ISTEXT(C42),SignOnSheet!$U$31+1,IF(C42&lt;&gt;"",IFERROR(IF(L42&gt;0,RANK(L42,IF(L$6:L$45&gt;0,L$6:L$45,),1)-COUNTIF(L$6:L$45,"=0"),IF(L42&lt;&gt;"",SignOnSheet!$U$31+1,0)),0),""))</f>
        <v/>
      </c>
      <c r="N42" s="20" t="e">
        <f>IF(#REF!=N$5,IF(L42="",MAX($L$6:$L$45)+1,L42),"")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">
      <c r="A43" s="17" t="e">
        <f t="shared" si="7"/>
        <v>#REF!</v>
      </c>
      <c r="B43" s="11"/>
      <c r="C43" s="11"/>
      <c r="D43" s="17" t="str">
        <f>IF(B43&lt;&gt;"",IFERROR(VLOOKUP(B43,SignOnSheet!$D$5:$N$27,7,FALSE),"NON_LISTED"),"")</f>
        <v/>
      </c>
      <c r="E43" s="18" t="str">
        <f>IF(B43&lt;&gt;"",IFERROR(VLOOKUP(B43,SignOnSheet!$D$5:$K$27,3,FALSE),"NON_LISTED"),"")</f>
        <v/>
      </c>
      <c r="F43" s="18" t="str">
        <f>IF(B43&lt;&gt;"",IFERROR(VLOOKUP(B43,SignOnSheet!$D$5:$K$27,4,FALSE),"NON_LISTED"),"")</f>
        <v/>
      </c>
      <c r="G43" s="18" t="str">
        <f>IF(B43&lt;&gt;"",IFERROR(VLOOKUP(B43,SignOnSheet!$D$5:$K$27,5,FALSE),"NON_LISTED"),"")</f>
        <v/>
      </c>
      <c r="H43" s="18" t="str">
        <f>IF(B43&lt;&gt;"",IFERROR(VLOOKUP(B43,SignOnSheet!$D$5:$K$27,6,FALSE),"NON_LISTED"),"")</f>
        <v/>
      </c>
      <c r="I43" s="27" t="str">
        <f>IF(B43&lt;&gt;"",IFERROR(VLOOKUP(B43,SignOnSheet!$D$5:$K$27,2,FALSE),"NON_LISTED"),"")</f>
        <v/>
      </c>
      <c r="J43" s="18" t="str">
        <f t="shared" si="0"/>
        <v/>
      </c>
      <c r="K43" s="19" t="str">
        <f t="shared" si="1"/>
        <v/>
      </c>
      <c r="L43" s="19" t="str">
        <f t="shared" si="6"/>
        <v/>
      </c>
      <c r="M43" s="18" t="str">
        <f>IF(ISTEXT(C43),SignOnSheet!$U$31+1,IF(C43&lt;&gt;"",IFERROR(IF(L43&gt;0,RANK(L43,IF(L$6:L$45&gt;0,L$6:L$45,),1)-COUNTIF(L$6:L$45,"=0"),IF(L43&lt;&gt;"",SignOnSheet!$U$31+1,0)),0),""))</f>
        <v/>
      </c>
      <c r="N43" s="20" t="e">
        <f>IF(#REF!=N$5,IF(L43="",MAX($L$6:$L$45)+1,L43),"")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">
      <c r="A44" s="17" t="e">
        <f t="shared" si="7"/>
        <v>#REF!</v>
      </c>
      <c r="B44" s="11"/>
      <c r="C44" s="11"/>
      <c r="D44" s="17" t="str">
        <f>IF(B44&lt;&gt;"",IFERROR(VLOOKUP(B44,SignOnSheet!$D$5:$N$27,7,FALSE),"NON_LISTED"),"")</f>
        <v/>
      </c>
      <c r="E44" s="18" t="str">
        <f>IF(B44&lt;&gt;"",IFERROR(VLOOKUP(B44,SignOnSheet!$D$5:$K$27,3,FALSE),"NON_LISTED"),"")</f>
        <v/>
      </c>
      <c r="F44" s="18" t="str">
        <f>IF(B44&lt;&gt;"",IFERROR(VLOOKUP(B44,SignOnSheet!$D$5:$K$27,4,FALSE),"NON_LISTED"),"")</f>
        <v/>
      </c>
      <c r="G44" s="18" t="str">
        <f>IF(B44&lt;&gt;"",IFERROR(VLOOKUP(B44,SignOnSheet!$D$5:$K$27,5,FALSE),"NON_LISTED"),"")</f>
        <v/>
      </c>
      <c r="H44" s="18" t="str">
        <f>IF(B44&lt;&gt;"",IFERROR(VLOOKUP(B44,SignOnSheet!$D$5:$K$27,6,FALSE),"NON_LISTED"),"")</f>
        <v/>
      </c>
      <c r="I44" s="27" t="str">
        <f>IF(B44&lt;&gt;"",IFERROR(VLOOKUP(B44,SignOnSheet!$D$5:$K$27,2,FALSE),"NON_LISTED"),"")</f>
        <v/>
      </c>
      <c r="J44" s="18" t="str">
        <f t="shared" si="0"/>
        <v/>
      </c>
      <c r="K44" s="19" t="str">
        <f t="shared" si="1"/>
        <v/>
      </c>
      <c r="L44" s="19" t="str">
        <f t="shared" si="6"/>
        <v/>
      </c>
      <c r="M44" s="18" t="str">
        <f>IF(ISTEXT(C44),SignOnSheet!$U$31+1,IF(C44&lt;&gt;"",IFERROR(IF(L44&gt;0,RANK(L44,IF(L$6:L$45&gt;0,L$6:L$45,),1)-COUNTIF(L$6:L$45,"=0"),IF(L44&lt;&gt;"",SignOnSheet!$U$31+1,0)),0),""))</f>
        <v/>
      </c>
      <c r="N44" s="20" t="e">
        <f>IF(#REF!=N$5,IF(L44="",MAX($L$6:$L$45)+1,L44),"")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">
      <c r="A45" s="17" t="e">
        <f t="shared" si="7"/>
        <v>#REF!</v>
      </c>
      <c r="B45" s="11"/>
      <c r="C45" s="11"/>
      <c r="D45" s="17" t="str">
        <f>IF(B45&lt;&gt;"",IFERROR(VLOOKUP(B45,SignOnSheet!$D$5:$N$27,7,FALSE),"NON_LISTED"),"")</f>
        <v/>
      </c>
      <c r="E45" s="18" t="str">
        <f>IF(B45&lt;&gt;"",IFERROR(VLOOKUP(B45,SignOnSheet!$D$5:$K$27,3,FALSE),"NON_LISTED"),"")</f>
        <v/>
      </c>
      <c r="F45" s="18" t="str">
        <f>IF(B45&lt;&gt;"",IFERROR(VLOOKUP(B45,SignOnSheet!$D$5:$K$27,4,FALSE),"NON_LISTED"),"")</f>
        <v/>
      </c>
      <c r="G45" s="18" t="str">
        <f>IF(B45&lt;&gt;"",IFERROR(VLOOKUP(B45,SignOnSheet!$D$5:$K$27,5,FALSE),"NON_LISTED"),"")</f>
        <v/>
      </c>
      <c r="H45" s="18" t="str">
        <f>IF(B45&lt;&gt;"",IFERROR(VLOOKUP(B45,SignOnSheet!$D$5:$K$27,6,FALSE),"NON_LISTED"),"")</f>
        <v/>
      </c>
      <c r="I45" s="27" t="str">
        <f>IF(B45&lt;&gt;"",IFERROR(VLOOKUP(B45,SignOnSheet!$D$5:$K$27,2,FALSE),"NON_LISTED"),"")</f>
        <v/>
      </c>
      <c r="J45" s="18" t="str">
        <f t="shared" si="0"/>
        <v/>
      </c>
      <c r="K45" s="19" t="str">
        <f t="shared" si="1"/>
        <v/>
      </c>
      <c r="L45" s="19" t="str">
        <f t="shared" si="6"/>
        <v/>
      </c>
      <c r="M45" s="18" t="str">
        <f>IF(ISTEXT(C45),SignOnSheet!$U$31+1,IF(C45&lt;&gt;"",IFERROR(IF(L45&gt;0,RANK(L45,IF(L$6:L$45&gt;0,L$6:L$45,),1)-COUNTIF(L$6:L$45,"=0"),IF(L45&lt;&gt;"",SignOnSheet!$U$31+1,0)),0),""))</f>
        <v/>
      </c>
      <c r="N45" s="20" t="e">
        <f>IF(#REF!=N$5,IF(L45="",MAX($L$6:$L$45)+1,L45),"")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">
      <c r="A46" s="7"/>
      <c r="B46" s="8"/>
      <c r="C46" s="8"/>
      <c r="D46" s="7"/>
      <c r="E46" s="9"/>
      <c r="F46" s="7"/>
      <c r="G46" s="7"/>
      <c r="H46" s="7"/>
      <c r="I46" s="7"/>
      <c r="J46" s="9"/>
      <c r="K46" s="10"/>
      <c r="L46" s="10"/>
      <c r="M46" s="9"/>
      <c r="N46" s="9"/>
      <c r="O46" s="9"/>
      <c r="P46" s="9"/>
      <c r="Q46" s="9"/>
      <c r="R46" s="9"/>
    </row>
    <row r="47" spans="1:20" x14ac:dyDescent="0.2">
      <c r="A47" s="2"/>
      <c r="B47" t="s">
        <v>24</v>
      </c>
      <c r="C47" s="3"/>
      <c r="D47" s="2"/>
      <c r="E47" s="2"/>
      <c r="F47" s="3"/>
      <c r="G47" s="3"/>
      <c r="H47" s="3"/>
      <c r="I47" s="3"/>
      <c r="J47" s="4"/>
      <c r="K47" s="2"/>
      <c r="L47" s="4"/>
      <c r="M47" s="2"/>
      <c r="N47" s="2"/>
      <c r="O47" s="2"/>
      <c r="P47" s="2"/>
      <c r="Q47" s="2"/>
      <c r="R47" s="2"/>
    </row>
  </sheetData>
  <autoFilter ref="A5:M5">
    <sortState ref="A5:M55">
      <sortCondition ref="M4"/>
    </sortState>
  </autoFilter>
  <mergeCells count="1">
    <mergeCell ref="N4:T4"/>
  </mergeCells>
  <conditionalFormatting sqref="C6:C15">
    <cfRule type="duplicateValues" dxfId="67" priority="4"/>
  </conditionalFormatting>
  <conditionalFormatting sqref="B6:B29">
    <cfRule type="duplicateValues" dxfId="66" priority="7"/>
  </conditionalFormatting>
  <pageMargins left="0.70866141732283472" right="0.70866141732283472" top="0.74803149606299213" bottom="0.74803149606299213" header="0.31496062992125984" footer="0.31496062992125984"/>
  <pageSetup scale="6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49"/>
  <sheetViews>
    <sheetView view="pageBreakPreview" topLeftCell="A2" zoomScale="85" zoomScaleSheetLayoutView="85" workbookViewId="0">
      <selection activeCell="A6" sqref="A6:XFD14"/>
    </sheetView>
  </sheetViews>
  <sheetFormatPr defaultColWidth="8.85546875" defaultRowHeight="12.75" x14ac:dyDescent="0.2"/>
  <cols>
    <col min="3" max="3" width="10.42578125" customWidth="1"/>
    <col min="4" max="4" width="35.85546875" customWidth="1"/>
    <col min="5" max="5" width="20" customWidth="1"/>
    <col min="6" max="7" width="7.140625" customWidth="1"/>
    <col min="8" max="8" width="6" customWidth="1"/>
    <col min="9" max="9" width="7.85546875" customWidth="1"/>
    <col min="11" max="11" width="6" bestFit="1" customWidth="1"/>
    <col min="12" max="12" width="10" customWidth="1"/>
    <col min="13" max="13" width="11" customWidth="1"/>
    <col min="14" max="14" width="8.140625" hidden="1" customWidth="1"/>
    <col min="15" max="15" width="8" customWidth="1"/>
    <col min="16" max="16" width="8.140625" customWidth="1"/>
    <col min="17" max="17" width="3.85546875" customWidth="1"/>
    <col min="18" max="18" width="8.140625" customWidth="1"/>
    <col min="19" max="20" width="8.42578125" customWidth="1"/>
  </cols>
  <sheetData>
    <row r="1" spans="1:25" s="43" customFormat="1" ht="150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75" x14ac:dyDescent="0.25">
      <c r="B2" s="14" t="s">
        <v>25</v>
      </c>
      <c r="C2" s="13">
        <v>2</v>
      </c>
      <c r="F2" s="81"/>
      <c r="G2" s="81"/>
      <c r="H2" s="81"/>
      <c r="I2" s="81"/>
      <c r="J2" s="81"/>
    </row>
    <row r="3" spans="1:25" x14ac:dyDescent="0.2">
      <c r="B3" s="41" t="s">
        <v>280</v>
      </c>
      <c r="C3" s="83" t="s">
        <v>420</v>
      </c>
      <c r="F3" s="81"/>
      <c r="G3" s="81"/>
      <c r="H3" s="81"/>
      <c r="I3" s="81"/>
      <c r="J3" s="18">
        <f>-1*(IFERROR(IF(LEFT(C3,1)&lt;&gt;"D",IFERROR(RIGHT(C3,2)+LEFT(RIGHT(C3,4),2)*60+(C3-RIGHT(C3,4))/10000*3600,""),"" ),""))</f>
        <v>-360</v>
      </c>
    </row>
    <row r="4" spans="1:25" x14ac:dyDescent="0.2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4"/>
      <c r="O4" s="134"/>
      <c r="P4" s="134"/>
      <c r="Q4" s="134"/>
      <c r="R4" s="134"/>
      <c r="S4" s="134"/>
      <c r="T4" s="134"/>
    </row>
    <row r="5" spans="1:25" ht="25.5" x14ac:dyDescent="0.2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">
      <c r="A6" s="17" t="e">
        <f>#REF!+1</f>
        <v>#REF!</v>
      </c>
      <c r="B6" s="11">
        <v>23</v>
      </c>
      <c r="C6" s="11">
        <v>4149</v>
      </c>
      <c r="D6" s="17" t="str">
        <f>IF(B6&lt;&gt;"",IFERROR(VLOOKUP(B6,SignOnSheet!$D$5:$N$27,7,FALSE),"NON_LISTED"),"")</f>
        <v>Garth Loudon-Robbie Edouard-Betsy</v>
      </c>
      <c r="E6" s="18" t="str">
        <f>IF(B6&lt;&gt;"",IFERROR(VLOOKUP(B6,SignOnSheet!$D$5:$K$27,3,FALSE),"NON_LISTED"),"")</f>
        <v>Hobie 16</v>
      </c>
      <c r="F6" s="18">
        <f>IF(B6&lt;&gt;"",IFERROR(VLOOKUP(B6,SignOnSheet!$D$5:$K$27,4,FALSE),"NON_LISTED"),"")</f>
        <v>1.21</v>
      </c>
      <c r="G6" s="18" t="str">
        <f>IF(B6&lt;&gt;"",IFERROR(VLOOKUP(B6,SignOnSheet!$D$5:$K$27,5,FALSE),"NON_LISTED"),"")</f>
        <v>B</v>
      </c>
      <c r="H6" s="18">
        <f>IF(B6&lt;&gt;"",IFERROR(VLOOKUP(B6,SignOnSheet!$D$5:$K$27,6,FALSE),"NON_LISTED"),"")</f>
        <v>3</v>
      </c>
      <c r="I6" s="39">
        <f>IF(B6&lt;&gt;"",IFERROR(VLOOKUP(B6,SignOnSheet!$D$5:$K$27,2,FALSE),"NON_LISTED"),"")</f>
        <v>0</v>
      </c>
      <c r="J6" s="18">
        <f t="shared" ref="J6:J47" si="0">IFERROR(IF(LEFT(C6,1)&lt;&gt;"D",IFERROR(RIGHT(C6,2)+LEFT(RIGHT(C6,4),2)*60+(C6-RIGHT(C6,4))/10000*3600-IF(G6="B",$J$4,$J$3),""),"" ),"")</f>
        <v>2509</v>
      </c>
      <c r="K6" s="19">
        <f t="shared" ref="K6:K47" si="1">IF(C6&lt;&gt;"",IFERROR(IF(C6&gt;0,RANK(J6,IF(J$6:J$47&gt;0,J$6:J$47,),1)-COUNTIF(J$6:J$47,"=0"),IF(C6="",COUNT(J$6:J$47)+1,0)),0),"")</f>
        <v>1</v>
      </c>
      <c r="L6" s="19">
        <f t="shared" ref="L6:L47" si="2">IFERROR(IF(J6&lt;&gt;"",J6/F6,"")/H6,"")</f>
        <v>691.18457300275486</v>
      </c>
      <c r="M6" s="18">
        <f>IF(ISTEXT(C6),SignOnSheet!$U$31+1,IF(C6&lt;&gt;"",IFERROR(IF(L6&gt;0,RANK(L6,IF(L$6:L$47&gt;0,L$6:L$47,),1)-COUNTIF(L$6:L$47,"=0"),IF(L6&lt;&gt;"",SignOnSheet!$U$31+1,0)),0),""))</f>
        <v>1</v>
      </c>
      <c r="N6" s="20" t="e">
        <f>IF(#REF!=N$5,IF(L6="",MAX($L$6:$L$47)+1,L6),"")</f>
        <v>#REF!</v>
      </c>
      <c r="O6" s="20"/>
      <c r="P6" s="20"/>
      <c r="Q6" s="20"/>
      <c r="R6" s="18"/>
      <c r="S6" s="20"/>
      <c r="T6" s="18"/>
    </row>
    <row r="7" spans="1:25" x14ac:dyDescent="0.2">
      <c r="A7" s="17" t="e">
        <f t="shared" ref="A7:A47" si="3">A6+1</f>
        <v>#REF!</v>
      </c>
      <c r="B7" s="11">
        <v>113744</v>
      </c>
      <c r="C7" s="11">
        <v>4403</v>
      </c>
      <c r="D7" s="17" t="str">
        <f>IF(B7&lt;&gt;"",IFERROR(VLOOKUP(B7,SignOnSheet!$D$5:$N$27,7,FALSE),"NON_LISTED"),"")</f>
        <v>Grahame Southwick-Sharon Rayner</v>
      </c>
      <c r="E7" s="18" t="str">
        <f>IF(B7&lt;&gt;"",IFERROR(VLOOKUP(B7,SignOnSheet!$D$5:$K$27,3,FALSE),"NON_LISTED"),"")</f>
        <v>Hobie 16</v>
      </c>
      <c r="F7" s="18">
        <f>IF(B7&lt;&gt;"",IFERROR(VLOOKUP(B7,SignOnSheet!$D$5:$K$27,4,FALSE),"NON_LISTED"),"")</f>
        <v>1.21</v>
      </c>
      <c r="G7" s="18" t="str">
        <f>IF(B7&lt;&gt;"",IFERROR(VLOOKUP(B7,SignOnSheet!$D$5:$K$27,5,FALSE),"NON_LISTED"),"")</f>
        <v>B</v>
      </c>
      <c r="H7" s="18">
        <f>IF(B7&lt;&gt;"",IFERROR(VLOOKUP(B7,SignOnSheet!$D$5:$K$27,6,FALSE),"NON_LISTED"),"")</f>
        <v>3</v>
      </c>
      <c r="I7" s="39">
        <f>IF(B7&lt;&gt;"",IFERROR(VLOOKUP(B7,SignOnSheet!$D$5:$K$27,2,FALSE),"NON_LISTED"),"")</f>
        <v>0</v>
      </c>
      <c r="J7" s="18">
        <f t="shared" si="0"/>
        <v>2643</v>
      </c>
      <c r="K7" s="19">
        <f t="shared" si="1"/>
        <v>2</v>
      </c>
      <c r="L7" s="19">
        <f t="shared" si="2"/>
        <v>728.09917355371908</v>
      </c>
      <c r="M7" s="18">
        <f>IF(ISTEXT(C7),SignOnSheet!$U$31+1,IF(C7&lt;&gt;"",IFERROR(IF(L7&gt;0,RANK(L7,IF(L$6:L$47&gt;0,L$6:L$47,),1)-COUNTIF(L$6:L$47,"=0"),IF(L7&lt;&gt;"",SignOnSheet!$U$31+1,0)),0),""))</f>
        <v>2</v>
      </c>
      <c r="N7" s="20" t="e">
        <f>IF(#REF!=N$5,IF(L7="",MAX($L$6:$L$47)+1,L7),"")</f>
        <v>#REF!</v>
      </c>
      <c r="O7" s="20"/>
      <c r="P7" s="20"/>
      <c r="Q7" s="20"/>
      <c r="R7" s="18"/>
      <c r="S7" s="20"/>
      <c r="T7" s="18"/>
    </row>
    <row r="8" spans="1:25" x14ac:dyDescent="0.2">
      <c r="A8" s="17" t="e">
        <f t="shared" si="3"/>
        <v>#REF!</v>
      </c>
      <c r="B8" s="11">
        <v>114146</v>
      </c>
      <c r="C8" s="11">
        <v>4418</v>
      </c>
      <c r="D8" s="17" t="str">
        <f>IF(B8&lt;&gt;"",IFERROR(VLOOKUP(B8,SignOnSheet!$D$5:$N$27,7,FALSE),"NON_LISTED"),"")</f>
        <v>Andrew Boyd-Kim Troll</v>
      </c>
      <c r="E8" s="18" t="str">
        <f>IF(B8&lt;&gt;"",IFERROR(VLOOKUP(B8,SignOnSheet!$D$5:$K$27,3,FALSE),"NON_LISTED"),"")</f>
        <v>Hobie 16</v>
      </c>
      <c r="F8" s="18">
        <f>IF(B8&lt;&gt;"",IFERROR(VLOOKUP(B8,SignOnSheet!$D$5:$K$27,4,FALSE),"NON_LISTED"),"")</f>
        <v>1.21</v>
      </c>
      <c r="G8" s="18" t="str">
        <f>IF(B8&lt;&gt;"",IFERROR(VLOOKUP(B8,SignOnSheet!$D$5:$K$27,5,FALSE),"NON_LISTED"),"")</f>
        <v>B</v>
      </c>
      <c r="H8" s="18">
        <f>IF(B8&lt;&gt;"",IFERROR(VLOOKUP(B8,SignOnSheet!$D$5:$K$27,6,FALSE),"NON_LISTED"),"")</f>
        <v>3</v>
      </c>
      <c r="I8" s="39">
        <f>IF(B8&lt;&gt;"",IFERROR(VLOOKUP(B8,SignOnSheet!$D$5:$K$27,2,FALSE),"NON_LISTED"),"")</f>
        <v>0</v>
      </c>
      <c r="J8" s="18">
        <f t="shared" si="0"/>
        <v>2658</v>
      </c>
      <c r="K8" s="19">
        <f t="shared" si="1"/>
        <v>3</v>
      </c>
      <c r="L8" s="19">
        <f t="shared" si="2"/>
        <v>732.23140495867767</v>
      </c>
      <c r="M8" s="18">
        <f>IF(ISTEXT(C8),SignOnSheet!$U$31+1,IF(C8&lt;&gt;"",IFERROR(IF(L8&gt;0,RANK(L8,IF(L$6:L$47&gt;0,L$6:L$47,),1)-COUNTIF(L$6:L$47,"=0"),IF(L8&lt;&gt;"",SignOnSheet!$U$31+1,0)),0),""))</f>
        <v>3</v>
      </c>
      <c r="N8" s="20" t="e">
        <f>IF(#REF!=N$5,IF(L8="",MAX($L$6:$L$47)+1,L8),"")</f>
        <v>#REF!</v>
      </c>
      <c r="O8" s="20"/>
      <c r="P8" s="20"/>
      <c r="Q8" s="20"/>
      <c r="R8" s="18"/>
      <c r="S8" s="20"/>
      <c r="T8" s="18"/>
    </row>
    <row r="9" spans="1:25" x14ac:dyDescent="0.2">
      <c r="A9" s="17" t="e">
        <f t="shared" si="3"/>
        <v>#REF!</v>
      </c>
      <c r="B9" s="35">
        <v>115106</v>
      </c>
      <c r="C9" s="35">
        <v>4609</v>
      </c>
      <c r="D9" s="17" t="str">
        <f>IF(B9&lt;&gt;"",IFERROR(VLOOKUP(B9,SignOnSheet!$D$5:$N$27,7,FALSE),"NON_LISTED"),"")</f>
        <v>Robert Fine-Stephanie Goodyer</v>
      </c>
      <c r="E9" s="18" t="str">
        <f>IF(B9&lt;&gt;"",IFERROR(VLOOKUP(B9,SignOnSheet!$D$5:$K$27,3,FALSE),"NON_LISTED"),"")</f>
        <v>Hobie 16</v>
      </c>
      <c r="F9" s="18">
        <f>IF(B9&lt;&gt;"",IFERROR(VLOOKUP(B9,SignOnSheet!$D$5:$K$27,4,FALSE),"NON_LISTED"),"")</f>
        <v>1.21</v>
      </c>
      <c r="G9" s="18" t="str">
        <f>IF(B9&lt;&gt;"",IFERROR(VLOOKUP(B9,SignOnSheet!$D$5:$K$27,5,FALSE),"NON_LISTED"),"")</f>
        <v>B</v>
      </c>
      <c r="H9" s="18">
        <f>IF(B9&lt;&gt;"",IFERROR(VLOOKUP(B9,SignOnSheet!$D$5:$K$27,6,FALSE),"NON_LISTED"),"")</f>
        <v>3</v>
      </c>
      <c r="I9" s="39">
        <f>IF(B9&lt;&gt;"",IFERROR(VLOOKUP(B9,SignOnSheet!$D$5:$K$27,2,FALSE),"NON_LISTED"),"")</f>
        <v>0</v>
      </c>
      <c r="J9" s="18">
        <f t="shared" si="0"/>
        <v>2769</v>
      </c>
      <c r="K9" s="19">
        <f t="shared" si="1"/>
        <v>4</v>
      </c>
      <c r="L9" s="19">
        <f t="shared" si="2"/>
        <v>762.80991735537191</v>
      </c>
      <c r="M9" s="18">
        <f>IF(ISTEXT(C9),SignOnSheet!$U$31+1,IF(C9&lt;&gt;"",IFERROR(IF(L9&gt;0,RANK(L9,IF(L$6:L$47&gt;0,L$6:L$47,),1)-COUNTIF(L$6:L$47,"=0"),IF(L9&lt;&gt;"",SignOnSheet!$U$31+1,0)),0),""))</f>
        <v>4</v>
      </c>
      <c r="N9" s="20" t="e">
        <f>IF(#REF!=N$5,IF(L9="",MAX($L$6:$L$47)+1,L9),"")</f>
        <v>#REF!</v>
      </c>
      <c r="O9" s="20"/>
      <c r="P9" s="20"/>
      <c r="Q9" s="20"/>
      <c r="R9" s="18"/>
      <c r="S9" s="20"/>
      <c r="T9" s="18"/>
    </row>
    <row r="10" spans="1:25" x14ac:dyDescent="0.2">
      <c r="A10" s="17" t="e">
        <f t="shared" si="3"/>
        <v>#REF!</v>
      </c>
      <c r="B10" s="11">
        <v>115081</v>
      </c>
      <c r="C10" s="11">
        <v>4644</v>
      </c>
      <c r="D10" s="17" t="str">
        <f>IF(B10&lt;&gt;"",IFERROR(VLOOKUP(B10,SignOnSheet!$D$5:$N$27,7,FALSE),"NON_LISTED"),"")</f>
        <v>Joe Bilstein-Chiara Cei</v>
      </c>
      <c r="E10" s="18" t="str">
        <f>IF(B10&lt;&gt;"",IFERROR(VLOOKUP(B10,SignOnSheet!$D$5:$K$27,3,FALSE),"NON_LISTED"),"")</f>
        <v>Hobie 16</v>
      </c>
      <c r="F10" s="18">
        <f>IF(B10&lt;&gt;"",IFERROR(VLOOKUP(B10,SignOnSheet!$D$5:$K$27,4,FALSE),"NON_LISTED"),"")</f>
        <v>1.21</v>
      </c>
      <c r="G10" s="18" t="str">
        <f>IF(B10&lt;&gt;"",IFERROR(VLOOKUP(B10,SignOnSheet!$D$5:$K$27,5,FALSE),"NON_LISTED"),"")</f>
        <v>B</v>
      </c>
      <c r="H10" s="18">
        <f>IF(B10&lt;&gt;"",IFERROR(VLOOKUP(B10,SignOnSheet!$D$5:$K$27,6,FALSE),"NON_LISTED"),"")</f>
        <v>3</v>
      </c>
      <c r="I10" s="39">
        <f>IF(B10&lt;&gt;"",IFERROR(VLOOKUP(B10,SignOnSheet!$D$5:$K$27,2,FALSE),"NON_LISTED"),"")</f>
        <v>0</v>
      </c>
      <c r="J10" s="18">
        <f t="shared" si="0"/>
        <v>2804</v>
      </c>
      <c r="K10" s="19">
        <f t="shared" si="1"/>
        <v>5</v>
      </c>
      <c r="L10" s="19">
        <f t="shared" si="2"/>
        <v>772.45179063360877</v>
      </c>
      <c r="M10" s="18">
        <f>IF(ISTEXT(C10),SignOnSheet!$U$31+1,IF(C10&lt;&gt;"",IFERROR(IF(L10&gt;0,RANK(L10,IF(L$6:L$47&gt;0,L$6:L$47,),1)-COUNTIF(L$6:L$47,"=0"),IF(L10&lt;&gt;"",SignOnSheet!$U$31+1,0)),0),""))</f>
        <v>5</v>
      </c>
      <c r="N10" s="20" t="e">
        <f>IF(#REF!=N$5,IF(L10="",MAX($L$6:$L$47)+1,L10),"")</f>
        <v>#REF!</v>
      </c>
      <c r="O10" s="20"/>
      <c r="P10" s="20"/>
      <c r="Q10" s="20"/>
      <c r="R10" s="18"/>
      <c r="S10" s="20"/>
      <c r="T10" s="18"/>
    </row>
    <row r="11" spans="1:25" x14ac:dyDescent="0.2">
      <c r="A11" s="17" t="e">
        <f t="shared" si="3"/>
        <v>#REF!</v>
      </c>
      <c r="B11" s="11">
        <v>112480</v>
      </c>
      <c r="C11" s="11">
        <v>4654</v>
      </c>
      <c r="D11" s="17" t="str">
        <f>IF(B11&lt;&gt;"",IFERROR(VLOOKUP(B11,SignOnSheet!$D$5:$N$27,7,FALSE),"NON_LISTED"),"")</f>
        <v>Craig Wood-Carrie Wood</v>
      </c>
      <c r="E11" s="18" t="str">
        <f>IF(B11&lt;&gt;"",IFERROR(VLOOKUP(B11,SignOnSheet!$D$5:$K$27,3,FALSE),"NON_LISTED"),"")</f>
        <v>Hobie 16</v>
      </c>
      <c r="F11" s="18">
        <f>IF(B11&lt;&gt;"",IFERROR(VLOOKUP(B11,SignOnSheet!$D$5:$K$27,4,FALSE),"NON_LISTED"),"")</f>
        <v>1.21</v>
      </c>
      <c r="G11" s="18" t="str">
        <f>IF(B11&lt;&gt;"",IFERROR(VLOOKUP(B11,SignOnSheet!$D$5:$K$27,5,FALSE),"NON_LISTED"),"")</f>
        <v>B</v>
      </c>
      <c r="H11" s="18">
        <f>IF(B11&lt;&gt;"",IFERROR(VLOOKUP(B11,SignOnSheet!$D$5:$K$27,6,FALSE),"NON_LISTED"),"")</f>
        <v>3</v>
      </c>
      <c r="I11" s="39">
        <f>IF(B11&lt;&gt;"",IFERROR(VLOOKUP(B11,SignOnSheet!$D$5:$K$27,2,FALSE),"NON_LISTED"),"")</f>
        <v>0</v>
      </c>
      <c r="J11" s="18">
        <f t="shared" si="0"/>
        <v>2814</v>
      </c>
      <c r="K11" s="19">
        <f t="shared" si="1"/>
        <v>6</v>
      </c>
      <c r="L11" s="19">
        <f t="shared" si="2"/>
        <v>775.2066115702479</v>
      </c>
      <c r="M11" s="18">
        <f>IF(ISTEXT(C11),SignOnSheet!$U$31+1,IF(C11&lt;&gt;"",IFERROR(IF(L11&gt;0,RANK(L11,IF(L$6:L$47&gt;0,L$6:L$47,),1)-COUNTIF(L$6:L$47,"=0"),IF(L11&lt;&gt;"",SignOnSheet!$U$31+1,0)),0),""))</f>
        <v>6</v>
      </c>
      <c r="N11" s="20" t="e">
        <f>IF(#REF!=N$5,IF(L11="",MAX($L$6:$L$47)+1,L11),"")</f>
        <v>#REF!</v>
      </c>
      <c r="O11" s="20"/>
      <c r="P11" s="20"/>
      <c r="Q11" s="20"/>
      <c r="R11" s="18"/>
      <c r="S11" s="20"/>
      <c r="T11" s="18"/>
    </row>
    <row r="12" spans="1:25" x14ac:dyDescent="0.2">
      <c r="A12" s="17" t="e">
        <f t="shared" si="3"/>
        <v>#REF!</v>
      </c>
      <c r="B12" s="11">
        <v>113344</v>
      </c>
      <c r="C12" s="11">
        <v>4743</v>
      </c>
      <c r="D12" s="17" t="str">
        <f>IF(B12&lt;&gt;"",IFERROR(VLOOKUP(B12,SignOnSheet!$D$5:$N$27,7,FALSE),"NON_LISTED"),"")</f>
        <v>Cyrille Girardin-Rob Pettit</v>
      </c>
      <c r="E12" s="18" t="str">
        <f>IF(B12&lt;&gt;"",IFERROR(VLOOKUP(B12,SignOnSheet!$D$5:$K$27,3,FALSE),"NON_LISTED"),"")</f>
        <v>Hobie 16</v>
      </c>
      <c r="F12" s="18">
        <f>IF(B12&lt;&gt;"",IFERROR(VLOOKUP(B12,SignOnSheet!$D$5:$K$27,4,FALSE),"NON_LISTED"),"")</f>
        <v>1.21</v>
      </c>
      <c r="G12" s="18" t="str">
        <f>IF(B12&lt;&gt;"",IFERROR(VLOOKUP(B12,SignOnSheet!$D$5:$K$27,5,FALSE),"NON_LISTED"),"")</f>
        <v>B</v>
      </c>
      <c r="H12" s="18">
        <f>IF(B12&lt;&gt;"",IFERROR(VLOOKUP(B12,SignOnSheet!$D$5:$K$27,6,FALSE),"NON_LISTED"),"")</f>
        <v>3</v>
      </c>
      <c r="I12" s="39">
        <f>IF(B12&lt;&gt;"",IFERROR(VLOOKUP(B12,SignOnSheet!$D$5:$K$27,2,FALSE),"NON_LISTED"),"")</f>
        <v>0</v>
      </c>
      <c r="J12" s="18">
        <f t="shared" si="0"/>
        <v>2863</v>
      </c>
      <c r="K12" s="19">
        <f t="shared" si="1"/>
        <v>7</v>
      </c>
      <c r="L12" s="19">
        <f t="shared" si="2"/>
        <v>788.70523415977959</v>
      </c>
      <c r="M12" s="18">
        <f>IF(ISTEXT(C12),SignOnSheet!$U$31+1,IF(C12&lt;&gt;"",IFERROR(IF(L12&gt;0,RANK(L12,IF(L$6:L$47&gt;0,L$6:L$47,),1)-COUNTIF(L$6:L$47,"=0"),IF(L12&lt;&gt;"",SignOnSheet!$U$31+1,0)),0),""))</f>
        <v>7</v>
      </c>
      <c r="N12" s="20" t="e">
        <f>IF(#REF!=N$5,IF(L12="",MAX($L$6:$L$47)+1,L12),"")</f>
        <v>#REF!</v>
      </c>
      <c r="O12" s="20"/>
      <c r="P12" s="20"/>
      <c r="Q12" s="20"/>
      <c r="R12" s="18"/>
      <c r="S12" s="20"/>
      <c r="T12" s="18"/>
    </row>
    <row r="13" spans="1:25" x14ac:dyDescent="0.2">
      <c r="A13" s="17" t="e">
        <f t="shared" si="3"/>
        <v>#REF!</v>
      </c>
      <c r="B13" s="11">
        <v>112647</v>
      </c>
      <c r="C13" s="11">
        <v>4816</v>
      </c>
      <c r="D13" s="17" t="str">
        <f>IF(B13&lt;&gt;"",IFERROR(VLOOKUP(B13,SignOnSheet!$D$5:$N$27,7,FALSE),"NON_LISTED"),"")</f>
        <v>John van der Vyver-Sam van der Vyver</v>
      </c>
      <c r="E13" s="18" t="str">
        <f>IF(B13&lt;&gt;"",IFERROR(VLOOKUP(B13,SignOnSheet!$D$5:$K$27,3,FALSE),"NON_LISTED"),"")</f>
        <v>Hobie 16</v>
      </c>
      <c r="F13" s="18">
        <f>IF(B13&lt;&gt;"",IFERROR(VLOOKUP(B13,SignOnSheet!$D$5:$K$27,4,FALSE),"NON_LISTED"),"")</f>
        <v>1.21</v>
      </c>
      <c r="G13" s="18" t="str">
        <f>IF(B13&lt;&gt;"",IFERROR(VLOOKUP(B13,SignOnSheet!$D$5:$K$27,5,FALSE),"NON_LISTED"),"")</f>
        <v>B</v>
      </c>
      <c r="H13" s="18">
        <f>IF(B13&lt;&gt;"",IFERROR(VLOOKUP(B13,SignOnSheet!$D$5:$K$27,6,FALSE),"NON_LISTED"),"")</f>
        <v>3</v>
      </c>
      <c r="I13" s="39">
        <f>IF(B13&lt;&gt;"",IFERROR(VLOOKUP(B13,SignOnSheet!$D$5:$K$27,2,FALSE),"NON_LISTED"),"")</f>
        <v>0</v>
      </c>
      <c r="J13" s="18">
        <f t="shared" si="0"/>
        <v>2896</v>
      </c>
      <c r="K13" s="19">
        <f t="shared" si="1"/>
        <v>8</v>
      </c>
      <c r="L13" s="19">
        <f t="shared" si="2"/>
        <v>797.79614325068871</v>
      </c>
      <c r="M13" s="18">
        <f>IF(ISTEXT(C13),SignOnSheet!$U$31+1,IF(C13&lt;&gt;"",IFERROR(IF(L13&gt;0,RANK(L13,IF(L$6:L$47&gt;0,L$6:L$47,),1)-COUNTIF(L$6:L$47,"=0"),IF(L13&lt;&gt;"",SignOnSheet!$U$31+1,0)),0),""))</f>
        <v>8</v>
      </c>
      <c r="N13" s="20" t="e">
        <f>IF(#REF!=N$5,IF(L13="",MAX($L$6:$L$47)+1,L13),"")</f>
        <v>#REF!</v>
      </c>
      <c r="O13" s="20"/>
      <c r="P13" s="20"/>
      <c r="Q13" s="20"/>
      <c r="R13" s="18"/>
      <c r="S13" s="20"/>
      <c r="T13" s="18"/>
    </row>
    <row r="14" spans="1:25" x14ac:dyDescent="0.2">
      <c r="A14" s="17" t="e">
        <f t="shared" si="3"/>
        <v>#REF!</v>
      </c>
      <c r="B14" s="11">
        <v>115080</v>
      </c>
      <c r="C14" s="11">
        <v>4859</v>
      </c>
      <c r="D14" s="17" t="str">
        <f>IF(B14&lt;&gt;"",IFERROR(VLOOKUP(B14,SignOnSheet!$D$5:$N$27,7,FALSE),"NON_LISTED"),"")</f>
        <v>Clementine James-Laura Kelly</v>
      </c>
      <c r="E14" s="18" t="str">
        <f>IF(B14&lt;&gt;"",IFERROR(VLOOKUP(B14,SignOnSheet!$D$5:$K$27,3,FALSE),"NON_LISTED"),"")</f>
        <v>Hobie 16</v>
      </c>
      <c r="F14" s="18">
        <f>IF(B14&lt;&gt;"",IFERROR(VLOOKUP(B14,SignOnSheet!$D$5:$K$27,4,FALSE),"NON_LISTED"),"")</f>
        <v>1.21</v>
      </c>
      <c r="G14" s="18" t="str">
        <f>IF(B14&lt;&gt;"",IFERROR(VLOOKUP(B14,SignOnSheet!$D$5:$K$27,5,FALSE),"NON_LISTED"),"")</f>
        <v>B</v>
      </c>
      <c r="H14" s="18">
        <f>IF(B14&lt;&gt;"",IFERROR(VLOOKUP(B14,SignOnSheet!$D$5:$K$27,6,FALSE),"NON_LISTED"),"")</f>
        <v>3</v>
      </c>
      <c r="I14" s="39">
        <f>IF(B14&lt;&gt;"",IFERROR(VLOOKUP(B14,SignOnSheet!$D$5:$K$27,2,FALSE),"NON_LISTED"),"")</f>
        <v>0</v>
      </c>
      <c r="J14" s="18">
        <f t="shared" si="0"/>
        <v>2939</v>
      </c>
      <c r="K14" s="19">
        <f t="shared" si="1"/>
        <v>9</v>
      </c>
      <c r="L14" s="19">
        <f t="shared" si="2"/>
        <v>809.64187327823686</v>
      </c>
      <c r="M14" s="18">
        <f>IF(ISTEXT(C14),SignOnSheet!$U$31+1,IF(C14&lt;&gt;"",IFERROR(IF(L14&gt;0,RANK(L14,IF(L$6:L$47&gt;0,L$6:L$47,),1)-COUNTIF(L$6:L$47,"=0"),IF(L14&lt;&gt;"",SignOnSheet!$U$31+1,0)),0),""))</f>
        <v>9</v>
      </c>
      <c r="N14" s="20" t="e">
        <f>IF(#REF!=N$5,IF(L14="",MAX($L$6:$L$47)+1,L14),"")</f>
        <v>#REF!</v>
      </c>
      <c r="O14" s="20"/>
      <c r="P14" s="20"/>
      <c r="Q14" s="20"/>
      <c r="R14" s="18"/>
      <c r="S14" s="20"/>
      <c r="T14" s="18"/>
    </row>
    <row r="15" spans="1:25" x14ac:dyDescent="0.2">
      <c r="A15" s="17" t="e">
        <f t="shared" si="3"/>
        <v>#REF!</v>
      </c>
      <c r="B15" s="11">
        <v>112555</v>
      </c>
      <c r="C15" s="11">
        <v>4938</v>
      </c>
      <c r="D15" s="17" t="str">
        <f>IF(B15&lt;&gt;"",IFERROR(VLOOKUP(B15,SignOnSheet!$D$5:$N$27,7,FALSE),"NON_LISTED"),"")</f>
        <v>Kees De Graaf-Anna Chandler</v>
      </c>
      <c r="E15" s="18" t="str">
        <f>IF(B15&lt;&gt;"",IFERROR(VLOOKUP(B15,SignOnSheet!$D$5:$K$27,3,FALSE),"NON_LISTED"),"")</f>
        <v>Hobie 16</v>
      </c>
      <c r="F15" s="18">
        <f>IF(B15&lt;&gt;"",IFERROR(VLOOKUP(B15,SignOnSheet!$D$5:$K$27,4,FALSE),"NON_LISTED"),"")</f>
        <v>1.21</v>
      </c>
      <c r="G15" s="18" t="str">
        <f>IF(B15&lt;&gt;"",IFERROR(VLOOKUP(B15,SignOnSheet!$D$5:$K$27,5,FALSE),"NON_LISTED"),"")</f>
        <v>B</v>
      </c>
      <c r="H15" s="18">
        <f>IF(B15&lt;&gt;"",IFERROR(VLOOKUP(B15,SignOnSheet!$D$5:$K$27,6,FALSE),"NON_LISTED"),"")</f>
        <v>3</v>
      </c>
      <c r="I15" s="39">
        <f>IF(B15&lt;&gt;"",IFERROR(VLOOKUP(B15,SignOnSheet!$D$5:$K$27,2,FALSE),"NON_LISTED"),"")</f>
        <v>0</v>
      </c>
      <c r="J15" s="18">
        <f t="shared" si="0"/>
        <v>2978</v>
      </c>
      <c r="K15" s="19">
        <f t="shared" si="1"/>
        <v>10</v>
      </c>
      <c r="L15" s="19">
        <f t="shared" si="2"/>
        <v>820.38567493112953</v>
      </c>
      <c r="M15" s="18">
        <f>IF(ISTEXT(C15),SignOnSheet!$U$31+1,IF(C15&lt;&gt;"",IFERROR(IF(L15&gt;0,RANK(L15,IF(L$6:L$47&gt;0,L$6:L$47,),1)-COUNTIF(L$6:L$47,"=0"),IF(L15&lt;&gt;"",SignOnSheet!$U$31+1,0)),0),""))</f>
        <v>10</v>
      </c>
      <c r="N15" s="20" t="e">
        <f>IF(#REF!=N$5,IF(L15="",MAX($L$6:$L$47)+1,L15),"")</f>
        <v>#REF!</v>
      </c>
      <c r="O15" s="20"/>
      <c r="P15" s="20"/>
      <c r="Q15" s="20"/>
      <c r="R15" s="18"/>
      <c r="S15" s="20"/>
      <c r="T15" s="18"/>
    </row>
    <row r="16" spans="1:25" x14ac:dyDescent="0.2">
      <c r="A16" s="17" t="e">
        <f t="shared" si="3"/>
        <v>#REF!</v>
      </c>
      <c r="B16" s="11">
        <v>75</v>
      </c>
      <c r="C16" s="11">
        <v>5019</v>
      </c>
      <c r="D16" s="17" t="str">
        <f>IF(B16&lt;&gt;"",IFERROR(VLOOKUP(B16,SignOnSheet!$D$5:$N$27,7,FALSE),"NON_LISTED"),"")</f>
        <v>Erwin Telemans-Lenno Telemans</v>
      </c>
      <c r="E16" s="18" t="str">
        <f>IF(B16&lt;&gt;"",IFERROR(VLOOKUP(B16,SignOnSheet!$D$5:$K$27,3,FALSE),"NON_LISTED"),"")</f>
        <v>Nacra 5.0</v>
      </c>
      <c r="F16" s="18">
        <f>IF(B16&lt;&gt;"",IFERROR(VLOOKUP(B16,SignOnSheet!$D$5:$K$27,4,FALSE),"NON_LISTED"),"")</f>
        <v>1.21</v>
      </c>
      <c r="G16" s="18" t="str">
        <f>IF(B16&lt;&gt;"",IFERROR(VLOOKUP(B16,SignOnSheet!$D$5:$K$27,5,FALSE),"NON_LISTED"),"")</f>
        <v>B</v>
      </c>
      <c r="H16" s="18">
        <f>IF(B16&lt;&gt;"",IFERROR(VLOOKUP(B16,SignOnSheet!$D$5:$K$27,6,FALSE),"NON_LISTED"),"")</f>
        <v>3</v>
      </c>
      <c r="I16" s="39">
        <f>IF(B16&lt;&gt;"",IFERROR(VLOOKUP(B16,SignOnSheet!$D$5:$K$27,2,FALSE),"NON_LISTED"),"")</f>
        <v>0</v>
      </c>
      <c r="J16" s="18">
        <f t="shared" si="0"/>
        <v>3019</v>
      </c>
      <c r="K16" s="19">
        <f t="shared" si="1"/>
        <v>11</v>
      </c>
      <c r="L16" s="19">
        <f t="shared" si="2"/>
        <v>831.68044077134982</v>
      </c>
      <c r="M16" s="18">
        <f>IF(ISTEXT(C16),SignOnSheet!$U$31+1,IF(C16&lt;&gt;"",IFERROR(IF(L16&gt;0,RANK(L16,IF(L$6:L$47&gt;0,L$6:L$47,),1)-COUNTIF(L$6:L$47,"=0"),IF(L16&lt;&gt;"",SignOnSheet!$U$31+1,0)),0),""))</f>
        <v>11</v>
      </c>
      <c r="N16" s="20" t="e">
        <f>IF(#REF!=N$5,IF(L16="",MAX($L$6:$L$47)+1,L16),"")</f>
        <v>#REF!</v>
      </c>
      <c r="O16" s="20"/>
      <c r="P16" s="20"/>
      <c r="Q16" s="20"/>
      <c r="R16" s="18"/>
      <c r="S16" s="20"/>
      <c r="T16" s="18"/>
    </row>
    <row r="17" spans="1:20" x14ac:dyDescent="0.2">
      <c r="A17" s="17" t="e">
        <f t="shared" si="3"/>
        <v>#REF!</v>
      </c>
      <c r="B17" s="11">
        <v>112608</v>
      </c>
      <c r="C17" s="11">
        <v>5154</v>
      </c>
      <c r="D17" s="17" t="str">
        <f>IF(B17&lt;&gt;"",IFERROR(VLOOKUP(B17,SignOnSheet!$D$5:$N$27,7,FALSE),"NON_LISTED"),"")</f>
        <v>Charles Desmarquest-Savanna Desmarquest</v>
      </c>
      <c r="E17" s="18" t="str">
        <f>IF(B17&lt;&gt;"",IFERROR(VLOOKUP(B17,SignOnSheet!$D$5:$K$27,3,FALSE),"NON_LISTED"),"")</f>
        <v>Hobie 16</v>
      </c>
      <c r="F17" s="18">
        <f>IF(B17&lt;&gt;"",IFERROR(VLOOKUP(B17,SignOnSheet!$D$5:$K$27,4,FALSE),"NON_LISTED"),"")</f>
        <v>1.21</v>
      </c>
      <c r="G17" s="18" t="str">
        <f>IF(B17&lt;&gt;"",IFERROR(VLOOKUP(B17,SignOnSheet!$D$5:$K$27,5,FALSE),"NON_LISTED"),"")</f>
        <v>B</v>
      </c>
      <c r="H17" s="18">
        <f>IF(B17&lt;&gt;"",IFERROR(VLOOKUP(B17,SignOnSheet!$D$5:$K$27,6,FALSE),"NON_LISTED"),"")</f>
        <v>3</v>
      </c>
      <c r="I17" s="39">
        <f>IF(B17&lt;&gt;"",IFERROR(VLOOKUP(B17,SignOnSheet!$D$5:$K$27,2,FALSE),"NON_LISTED"),"")</f>
        <v>0</v>
      </c>
      <c r="J17" s="18">
        <f t="shared" si="0"/>
        <v>3114</v>
      </c>
      <c r="K17" s="19">
        <f t="shared" si="1"/>
        <v>12</v>
      </c>
      <c r="L17" s="19">
        <f t="shared" si="2"/>
        <v>857.85123966942149</v>
      </c>
      <c r="M17" s="18">
        <f>IF(ISTEXT(C17),SignOnSheet!$U$31+1,IF(C17&lt;&gt;"",IFERROR(IF(L17&gt;0,RANK(L17,IF(L$6:L$47&gt;0,L$6:L$47,),1)-COUNTIF(L$6:L$47,"=0"),IF(L17&lt;&gt;"",SignOnSheet!$U$31+1,0)),0),""))</f>
        <v>12</v>
      </c>
      <c r="N17" s="20" t="e">
        <f>IF(#REF!=N$5,IF(L17="",MAX($L$6:$L$47)+1,L17),"")</f>
        <v>#REF!</v>
      </c>
      <c r="O17" s="20"/>
      <c r="P17" s="20"/>
      <c r="Q17" s="20"/>
      <c r="R17" s="18"/>
      <c r="S17" s="20"/>
      <c r="T17" s="18"/>
    </row>
    <row r="18" spans="1:20" x14ac:dyDescent="0.2">
      <c r="A18" s="17" t="e">
        <f t="shared" si="3"/>
        <v>#REF!</v>
      </c>
      <c r="B18" s="11">
        <v>91071</v>
      </c>
      <c r="C18" s="11">
        <v>5202</v>
      </c>
      <c r="D18" s="17" t="str">
        <f>IF(B18&lt;&gt;"",IFERROR(VLOOKUP(B18,SignOnSheet!$D$5:$N$27,7,FALSE),"NON_LISTED"),"")</f>
        <v>Johannes Tallen-Angela Stenger</v>
      </c>
      <c r="E18" s="18" t="str">
        <f>IF(B18&lt;&gt;"",IFERROR(VLOOKUP(B18,SignOnSheet!$D$5:$K$27,3,FALSE),"NON_LISTED"),"")</f>
        <v>Hobie 16</v>
      </c>
      <c r="F18" s="18">
        <f>IF(B18&lt;&gt;"",IFERROR(VLOOKUP(B18,SignOnSheet!$D$5:$K$27,4,FALSE),"NON_LISTED"),"")</f>
        <v>1.21</v>
      </c>
      <c r="G18" s="18" t="str">
        <f>IF(B18&lt;&gt;"",IFERROR(VLOOKUP(B18,SignOnSheet!$D$5:$K$27,5,FALSE),"NON_LISTED"),"")</f>
        <v>B</v>
      </c>
      <c r="H18" s="18">
        <f>IF(B18&lt;&gt;"",IFERROR(VLOOKUP(B18,SignOnSheet!$D$5:$K$27,6,FALSE),"NON_LISTED"),"")</f>
        <v>3</v>
      </c>
      <c r="I18" s="39">
        <f>IF(B18&lt;&gt;"",IFERROR(VLOOKUP(B18,SignOnSheet!$D$5:$K$27,2,FALSE),"NON_LISTED"),"")</f>
        <v>0</v>
      </c>
      <c r="J18" s="18">
        <f t="shared" si="0"/>
        <v>3122</v>
      </c>
      <c r="K18" s="19">
        <f t="shared" si="1"/>
        <v>13</v>
      </c>
      <c r="L18" s="19">
        <f t="shared" si="2"/>
        <v>860.05509641873277</v>
      </c>
      <c r="M18" s="18">
        <f>IF(ISTEXT(C18),SignOnSheet!$U$31+1,IF(C18&lt;&gt;"",IFERROR(IF(L18&gt;0,RANK(L18,IF(L$6:L$47&gt;0,L$6:L$47,),1)-COUNTIF(L$6:L$47,"=0"),IF(L18&lt;&gt;"",SignOnSheet!$U$31+1,0)),0),""))</f>
        <v>13</v>
      </c>
      <c r="N18" s="20" t="e">
        <f>IF(#REF!=N$5,IF(L18="",MAX($L$6:$L$47)+1,L18),"")</f>
        <v>#REF!</v>
      </c>
      <c r="O18" s="20"/>
      <c r="P18" s="20"/>
      <c r="Q18" s="20"/>
      <c r="R18" s="18"/>
      <c r="S18" s="20"/>
      <c r="T18" s="18"/>
    </row>
    <row r="19" spans="1:20" x14ac:dyDescent="0.2">
      <c r="A19" s="17" t="e">
        <f t="shared" si="3"/>
        <v>#REF!</v>
      </c>
      <c r="B19" s="11">
        <v>108961</v>
      </c>
      <c r="C19" s="11">
        <v>5227</v>
      </c>
      <c r="D19" s="17" t="str">
        <f>IF(B19&lt;&gt;"",IFERROR(VLOOKUP(B19,SignOnSheet!$D$5:$N$27,7,FALSE),"NON_LISTED"),"")</f>
        <v>Sarah Scott-Justin Hoon</v>
      </c>
      <c r="E19" s="18" t="str">
        <f>IF(B19&lt;&gt;"",IFERROR(VLOOKUP(B19,SignOnSheet!$D$5:$K$27,3,FALSE),"NON_LISTED"),"")</f>
        <v>Hobie 16</v>
      </c>
      <c r="F19" s="18">
        <f>IF(B19&lt;&gt;"",IFERROR(VLOOKUP(B19,SignOnSheet!$D$5:$K$27,4,FALSE),"NON_LISTED"),"")</f>
        <v>1.21</v>
      </c>
      <c r="G19" s="18" t="str">
        <f>IF(B19&lt;&gt;"",IFERROR(VLOOKUP(B19,SignOnSheet!$D$5:$K$27,5,FALSE),"NON_LISTED"),"")</f>
        <v>B</v>
      </c>
      <c r="H19" s="18">
        <f>IF(B19&lt;&gt;"",IFERROR(VLOOKUP(B19,SignOnSheet!$D$5:$K$27,6,FALSE),"NON_LISTED"),"")</f>
        <v>3</v>
      </c>
      <c r="I19" s="39">
        <f>IF(B19&lt;&gt;"",IFERROR(VLOOKUP(B19,SignOnSheet!$D$5:$K$27,2,FALSE),"NON_LISTED"),"")</f>
        <v>0</v>
      </c>
      <c r="J19" s="18">
        <f t="shared" si="0"/>
        <v>3147</v>
      </c>
      <c r="K19" s="19">
        <f t="shared" si="1"/>
        <v>14</v>
      </c>
      <c r="L19" s="19">
        <f t="shared" si="2"/>
        <v>866.9421487603305</v>
      </c>
      <c r="M19" s="18">
        <f>IF(ISTEXT(C19),SignOnSheet!$U$31+1,IF(C19&lt;&gt;"",IFERROR(IF(L19&gt;0,RANK(L19,IF(L$6:L$47&gt;0,L$6:L$47,),1)-COUNTIF(L$6:L$47,"=0"),IF(L19&lt;&gt;"",SignOnSheet!$U$31+1,0)),0),""))</f>
        <v>14</v>
      </c>
      <c r="N19" s="20" t="e">
        <f>IF(#REF!=N$5,IF(L19="",MAX($L$6:$L$47)+1,L19),"")</f>
        <v>#REF!</v>
      </c>
      <c r="O19" s="20"/>
      <c r="P19" s="20"/>
      <c r="Q19" s="20"/>
      <c r="R19" s="18"/>
      <c r="S19" s="20"/>
      <c r="T19" s="18"/>
    </row>
    <row r="20" spans="1:20" x14ac:dyDescent="0.2">
      <c r="A20" s="17" t="e">
        <f t="shared" si="3"/>
        <v>#REF!</v>
      </c>
      <c r="B20" s="11">
        <v>112483</v>
      </c>
      <c r="C20" s="11">
        <v>5342</v>
      </c>
      <c r="D20" s="17" t="str">
        <f>IF(B20&lt;&gt;"",IFERROR(VLOOKUP(B20,SignOnSheet!$D$5:$N$27,7,FALSE),"NON_LISTED"),"")</f>
        <v>Tom Allen-Christina Balarin</v>
      </c>
      <c r="E20" s="18" t="str">
        <f>IF(B20&lt;&gt;"",IFERROR(VLOOKUP(B20,SignOnSheet!$D$5:$K$27,3,FALSE),"NON_LISTED"),"")</f>
        <v>Hobie 16</v>
      </c>
      <c r="F20" s="18">
        <f>IF(B20&lt;&gt;"",IFERROR(VLOOKUP(B20,SignOnSheet!$D$5:$K$27,4,FALSE),"NON_LISTED"),"")</f>
        <v>1.21</v>
      </c>
      <c r="G20" s="18" t="str">
        <f>IF(B20&lt;&gt;"",IFERROR(VLOOKUP(B20,SignOnSheet!$D$5:$K$27,5,FALSE),"NON_LISTED"),"")</f>
        <v>B</v>
      </c>
      <c r="H20" s="18">
        <f>IF(B20&lt;&gt;"",IFERROR(VLOOKUP(B20,SignOnSheet!$D$5:$K$27,6,FALSE),"NON_LISTED"),"")</f>
        <v>3</v>
      </c>
      <c r="I20" s="39">
        <f>IF(B20&lt;&gt;"",IFERROR(VLOOKUP(B20,SignOnSheet!$D$5:$K$27,2,FALSE),"NON_LISTED"),"")</f>
        <v>0</v>
      </c>
      <c r="J20" s="18">
        <f t="shared" si="0"/>
        <v>3222</v>
      </c>
      <c r="K20" s="19">
        <f t="shared" si="1"/>
        <v>15</v>
      </c>
      <c r="L20" s="19">
        <f t="shared" si="2"/>
        <v>887.60330578512401</v>
      </c>
      <c r="M20" s="18">
        <f>IF(ISTEXT(C20),SignOnSheet!$U$31+1,IF(C20&lt;&gt;"",IFERROR(IF(L20&gt;0,RANK(L20,IF(L$6:L$47&gt;0,L$6:L$47,),1)-COUNTIF(L$6:L$47,"=0"),IF(L20&lt;&gt;"",SignOnSheet!$U$31+1,0)),0),""))</f>
        <v>15</v>
      </c>
      <c r="N20" s="20" t="e">
        <f>IF(#REF!=N$5,IF(L20="",MAX($L$6:$L$47)+1,L20),"")</f>
        <v>#REF!</v>
      </c>
      <c r="O20" s="20"/>
      <c r="P20" s="20"/>
      <c r="Q20" s="20"/>
      <c r="R20" s="18"/>
      <c r="S20" s="20"/>
      <c r="T20" s="18"/>
    </row>
    <row r="21" spans="1:20" x14ac:dyDescent="0.2">
      <c r="A21" s="17" t="e">
        <f t="shared" si="3"/>
        <v>#REF!</v>
      </c>
      <c r="B21" s="11">
        <v>115105</v>
      </c>
      <c r="C21" s="11">
        <v>6031</v>
      </c>
      <c r="D21" s="17" t="str">
        <f>IF(B21&lt;&gt;"",IFERROR(VLOOKUP(B21,SignOnSheet!$D$5:$N$27,7,FALSE),"NON_LISTED"),"")</f>
        <v>Matteaus Walcher-Adriana Mariano</v>
      </c>
      <c r="E21" s="18" t="str">
        <f>IF(B21&lt;&gt;"",IFERROR(VLOOKUP(B21,SignOnSheet!$D$5:$K$27,3,FALSE),"NON_LISTED"),"")</f>
        <v>Hobie 16</v>
      </c>
      <c r="F21" s="18">
        <f>IF(B21&lt;&gt;"",IFERROR(VLOOKUP(B21,SignOnSheet!$D$5:$K$27,4,FALSE),"NON_LISTED"),"")</f>
        <v>1.21</v>
      </c>
      <c r="G21" s="18" t="str">
        <f>IF(B21&lt;&gt;"",IFERROR(VLOOKUP(B21,SignOnSheet!$D$5:$K$27,5,FALSE),"NON_LISTED"),"")</f>
        <v>B</v>
      </c>
      <c r="H21" s="18">
        <f>IF(B21&lt;&gt;"",IFERROR(VLOOKUP(B21,SignOnSheet!$D$5:$K$27,6,FALSE),"NON_LISTED"),"")</f>
        <v>3</v>
      </c>
      <c r="I21" s="39">
        <f>IF(B21&lt;&gt;"",IFERROR(VLOOKUP(B21,SignOnSheet!$D$5:$K$27,2,FALSE),"NON_LISTED"),"")</f>
        <v>0</v>
      </c>
      <c r="J21" s="18">
        <f t="shared" si="0"/>
        <v>3631</v>
      </c>
      <c r="K21" s="19">
        <f t="shared" si="1"/>
        <v>16</v>
      </c>
      <c r="L21" s="19">
        <f t="shared" si="2"/>
        <v>1000.2754820936639</v>
      </c>
      <c r="M21" s="18">
        <f>IF(ISTEXT(C21),SignOnSheet!$U$31+1,IF(C21&lt;&gt;"",IFERROR(IF(L21&gt;0,RANK(L21,IF(L$6:L$47&gt;0,L$6:L$47,),1)-COUNTIF(L$6:L$47,"=0"),IF(L21&lt;&gt;"",SignOnSheet!$U$31+1,0)),0),""))</f>
        <v>16</v>
      </c>
      <c r="N21" s="20" t="e">
        <f>IF(#REF!=N$5,IF(L21="",MAX($L$6:$L$47)+1,L21),"")</f>
        <v>#REF!</v>
      </c>
      <c r="O21" s="20"/>
      <c r="P21" s="20"/>
      <c r="Q21" s="20"/>
      <c r="R21" s="18"/>
      <c r="S21" s="20"/>
      <c r="T21" s="18"/>
    </row>
    <row r="22" spans="1:20" x14ac:dyDescent="0.2">
      <c r="A22" s="17" t="e">
        <f t="shared" si="3"/>
        <v>#REF!</v>
      </c>
      <c r="B22" s="11">
        <v>112607</v>
      </c>
      <c r="C22" s="11">
        <v>6319</v>
      </c>
      <c r="D22" s="17" t="str">
        <f>IF(B22&lt;&gt;"",IFERROR(VLOOKUP(B22,SignOnSheet!$D$5:$N$27,7,FALSE),"NON_LISTED"),"")</f>
        <v>Nassor Alamki-Machano Mussa</v>
      </c>
      <c r="E22" s="18" t="str">
        <f>IF(B22&lt;&gt;"",IFERROR(VLOOKUP(B22,SignOnSheet!$D$5:$K$27,3,FALSE),"NON_LISTED"),"")</f>
        <v>Hobie 16</v>
      </c>
      <c r="F22" s="18">
        <f>IF(B22&lt;&gt;"",IFERROR(VLOOKUP(B22,SignOnSheet!$D$5:$K$27,4,FALSE),"NON_LISTED"),"")</f>
        <v>1.21</v>
      </c>
      <c r="G22" s="18" t="str">
        <f>IF(B22&lt;&gt;"",IFERROR(VLOOKUP(B22,SignOnSheet!$D$5:$K$27,5,FALSE),"NON_LISTED"),"")</f>
        <v>B</v>
      </c>
      <c r="H22" s="18">
        <f>IF(B22&lt;&gt;"",IFERROR(VLOOKUP(B22,SignOnSheet!$D$5:$K$27,6,FALSE),"NON_LISTED"),"")</f>
        <v>3</v>
      </c>
      <c r="I22" s="39">
        <f>IF(B22&lt;&gt;"",IFERROR(VLOOKUP(B22,SignOnSheet!$D$5:$K$27,2,FALSE),"NON_LISTED"),"")</f>
        <v>0</v>
      </c>
      <c r="J22" s="18">
        <f t="shared" si="0"/>
        <v>3799</v>
      </c>
      <c r="K22" s="19">
        <f t="shared" si="1"/>
        <v>17</v>
      </c>
      <c r="L22" s="19">
        <f t="shared" si="2"/>
        <v>1046.5564738292012</v>
      </c>
      <c r="M22" s="18">
        <f>IF(ISTEXT(C22),SignOnSheet!$U$31+1,IF(C22&lt;&gt;"",IFERROR(IF(L22&gt;0,RANK(L22,IF(L$6:L$47&gt;0,L$6:L$47,),1)-COUNTIF(L$6:L$47,"=0"),IF(L22&lt;&gt;"",SignOnSheet!$U$31+1,0)),0),""))</f>
        <v>17</v>
      </c>
      <c r="N22" s="20" t="e">
        <f>IF(#REF!=N$5,IF(L22="",MAX($L$6:$L$47)+1,L22),"")</f>
        <v>#REF!</v>
      </c>
      <c r="O22" s="20"/>
      <c r="P22" s="20"/>
      <c r="Q22" s="20"/>
      <c r="R22" s="18"/>
      <c r="S22" s="20"/>
      <c r="T22" s="18"/>
    </row>
    <row r="23" spans="1:20" x14ac:dyDescent="0.2">
      <c r="A23" s="17" t="e">
        <f t="shared" si="3"/>
        <v>#REF!</v>
      </c>
      <c r="B23" s="11"/>
      <c r="C23" s="11"/>
      <c r="D23" s="17" t="str">
        <f>IF(B23&lt;&gt;"",IFERROR(VLOOKUP(B23,SignOnSheet!$D$5:$N$27,7,FALSE),"NON_LISTED"),"")</f>
        <v/>
      </c>
      <c r="E23" s="18" t="str">
        <f>IF(B23&lt;&gt;"",IFERROR(VLOOKUP(B23,SignOnSheet!$D$5:$K$27,3,FALSE),"NON_LISTED"),"")</f>
        <v/>
      </c>
      <c r="F23" s="18" t="str">
        <f>IF(B23&lt;&gt;"",IFERROR(VLOOKUP(B23,SignOnSheet!$D$5:$K$27,4,FALSE),"NON_LISTED"),"")</f>
        <v/>
      </c>
      <c r="G23" s="18" t="str">
        <f>IF(B23&lt;&gt;"",IFERROR(VLOOKUP(B23,SignOnSheet!$D$5:$K$27,5,FALSE),"NON_LISTED"),"")</f>
        <v/>
      </c>
      <c r="H23" s="18" t="str">
        <f>IF(B23&lt;&gt;"",IFERROR(VLOOKUP(B23,SignOnSheet!$D$5:$K$27,6,FALSE),"NON_LISTED"),"")</f>
        <v/>
      </c>
      <c r="I23" s="39" t="str">
        <f>IF(B23&lt;&gt;"",IFERROR(VLOOKUP(B23,SignOnSheet!$D$5:$K$27,2,FALSE),"NON_LISTED"),"")</f>
        <v/>
      </c>
      <c r="J23" s="18" t="str">
        <f t="shared" si="0"/>
        <v/>
      </c>
      <c r="K23" s="19" t="str">
        <f t="shared" si="1"/>
        <v/>
      </c>
      <c r="L23" s="19" t="str">
        <f t="shared" si="2"/>
        <v/>
      </c>
      <c r="M23" s="18" t="str">
        <f>IF(ISTEXT(C23),SignOnSheet!$U$31+1,IF(C23&lt;&gt;"",IFERROR(IF(L23&gt;0,RANK(L23,IF(L$6:L$47&gt;0,L$6:L$47,),1)-COUNTIF(L$6:L$47,"=0"),IF(L23&lt;&gt;"",SignOnSheet!$U$31+1,0)),0),""))</f>
        <v/>
      </c>
      <c r="N23" s="20" t="e">
        <f>IF(#REF!=N$5,IF(L23="",MAX($L$6:$L$47)+1,L23),"")</f>
        <v>#REF!</v>
      </c>
      <c r="O23" s="20"/>
      <c r="P23" s="20"/>
      <c r="Q23" s="20"/>
      <c r="R23" s="18"/>
      <c r="S23" s="20"/>
      <c r="T23" s="18"/>
    </row>
    <row r="24" spans="1:20" x14ac:dyDescent="0.2">
      <c r="A24" s="17" t="e">
        <f t="shared" si="3"/>
        <v>#REF!</v>
      </c>
      <c r="B24" s="11"/>
      <c r="C24" s="11"/>
      <c r="D24" s="17" t="str">
        <f>IF(B24&lt;&gt;"",IFERROR(VLOOKUP(B24,SignOnSheet!$D$5:$N$27,7,FALSE),"NON_LISTED"),"")</f>
        <v/>
      </c>
      <c r="E24" s="18" t="str">
        <f>IF(B24&lt;&gt;"",IFERROR(VLOOKUP(B24,SignOnSheet!$D$5:$K$27,3,FALSE),"NON_LISTED"),"")</f>
        <v/>
      </c>
      <c r="F24" s="18" t="str">
        <f>IF(B24&lt;&gt;"",IFERROR(VLOOKUP(B24,SignOnSheet!$D$5:$K$27,4,FALSE),"NON_LISTED"),"")</f>
        <v/>
      </c>
      <c r="G24" s="18" t="str">
        <f>IF(B24&lt;&gt;"",IFERROR(VLOOKUP(B24,SignOnSheet!$D$5:$K$27,5,FALSE),"NON_LISTED"),"")</f>
        <v/>
      </c>
      <c r="H24" s="18" t="str">
        <f>IF(B24&lt;&gt;"",IFERROR(VLOOKUP(B24,SignOnSheet!$D$5:$K$27,6,FALSE),"NON_LISTED"),"")</f>
        <v/>
      </c>
      <c r="I24" s="39" t="str">
        <f>IF(B24&lt;&gt;"",IFERROR(VLOOKUP(B24,SignOnSheet!$D$5:$K$27,2,FALSE),"NON_LISTED"),"")</f>
        <v/>
      </c>
      <c r="J24" s="18" t="str">
        <f t="shared" si="0"/>
        <v/>
      </c>
      <c r="K24" s="19" t="str">
        <f t="shared" si="1"/>
        <v/>
      </c>
      <c r="L24" s="19" t="str">
        <f t="shared" si="2"/>
        <v/>
      </c>
      <c r="M24" s="18" t="str">
        <f>IF(ISTEXT(C24),SignOnSheet!$U$31+1,IF(C24&lt;&gt;"",IFERROR(IF(L24&gt;0,RANK(L24,IF(L$6:L$47&gt;0,L$6:L$47,),1)-COUNTIF(L$6:L$47,"=0"),IF(L24&lt;&gt;"",SignOnSheet!$U$31+1,0)),0),""))</f>
        <v/>
      </c>
      <c r="N24" s="20" t="e">
        <f>IF(#REF!=N$5,IF(L24="",MAX($L$6:$L$47)+1,L24),"")</f>
        <v>#REF!</v>
      </c>
      <c r="O24" s="20"/>
      <c r="P24" s="20"/>
      <c r="Q24" s="20"/>
      <c r="R24" s="18"/>
      <c r="S24" s="20"/>
      <c r="T24" s="18"/>
    </row>
    <row r="25" spans="1:20" x14ac:dyDescent="0.2">
      <c r="A25" s="17" t="e">
        <f t="shared" si="3"/>
        <v>#REF!</v>
      </c>
      <c r="B25" s="11"/>
      <c r="C25" s="11"/>
      <c r="D25" s="17" t="str">
        <f>IF(B25&lt;&gt;"",IFERROR(VLOOKUP(B25,SignOnSheet!$D$5:$N$27,7,FALSE),"NON_LISTED"),"")</f>
        <v/>
      </c>
      <c r="E25" s="18" t="str">
        <f>IF(B25&lt;&gt;"",IFERROR(VLOOKUP(B25,SignOnSheet!$D$5:$K$27,3,FALSE),"NON_LISTED"),"")</f>
        <v/>
      </c>
      <c r="F25" s="18" t="str">
        <f>IF(B25&lt;&gt;"",IFERROR(VLOOKUP(B25,SignOnSheet!$D$5:$K$27,4,FALSE),"NON_LISTED"),"")</f>
        <v/>
      </c>
      <c r="G25" s="18" t="str">
        <f>IF(B25&lt;&gt;"",IFERROR(VLOOKUP(B25,SignOnSheet!$D$5:$K$27,5,FALSE),"NON_LISTED"),"")</f>
        <v/>
      </c>
      <c r="H25" s="18" t="str">
        <f>IF(B25&lt;&gt;"",IFERROR(VLOOKUP(B25,SignOnSheet!$D$5:$K$27,6,FALSE),"NON_LISTED"),"")</f>
        <v/>
      </c>
      <c r="I25" s="39" t="str">
        <f>IF(B25&lt;&gt;"",IFERROR(VLOOKUP(B25,SignOnSheet!$D$5:$K$27,2,FALSE),"NON_LISTED"),"")</f>
        <v/>
      </c>
      <c r="J25" s="18" t="str">
        <f t="shared" si="0"/>
        <v/>
      </c>
      <c r="K25" s="19" t="str">
        <f t="shared" si="1"/>
        <v/>
      </c>
      <c r="L25" s="19" t="str">
        <f t="shared" si="2"/>
        <v/>
      </c>
      <c r="M25" s="18" t="str">
        <f>IF(ISTEXT(C25),SignOnSheet!$U$31+1,IF(C25&lt;&gt;"",IFERROR(IF(L25&gt;0,RANK(L25,IF(L$6:L$47&gt;0,L$6:L$47,),1)-COUNTIF(L$6:L$47,"=0"),IF(L25&lt;&gt;"",SignOnSheet!$U$31+1,0)),0),""))</f>
        <v/>
      </c>
      <c r="N25" s="20" t="e">
        <f>IF(#REF!=N$5,IF(L25="",MAX($L$6:$L$47)+1,L25),"")</f>
        <v>#REF!</v>
      </c>
      <c r="O25" s="20"/>
      <c r="P25" s="20"/>
      <c r="Q25" s="20"/>
      <c r="R25" s="18"/>
      <c r="S25" s="20"/>
      <c r="T25" s="18"/>
    </row>
    <row r="26" spans="1:20" x14ac:dyDescent="0.2">
      <c r="A26" s="17" t="e">
        <f t="shared" si="3"/>
        <v>#REF!</v>
      </c>
      <c r="B26" s="11"/>
      <c r="C26" s="11"/>
      <c r="D26" s="17" t="str">
        <f>IF(B26&lt;&gt;"",IFERROR(VLOOKUP(B26,SignOnSheet!$D$5:$N$27,7,FALSE),"NON_LISTED"),"")</f>
        <v/>
      </c>
      <c r="E26" s="18" t="str">
        <f>IF(B26&lt;&gt;"",IFERROR(VLOOKUP(B26,SignOnSheet!$D$5:$K$27,3,FALSE),"NON_LISTED"),"")</f>
        <v/>
      </c>
      <c r="F26" s="18" t="str">
        <f>IF(B26&lt;&gt;"",IFERROR(VLOOKUP(B26,SignOnSheet!$D$5:$K$27,4,FALSE),"NON_LISTED"),"")</f>
        <v/>
      </c>
      <c r="G26" s="18" t="str">
        <f>IF(B26&lt;&gt;"",IFERROR(VLOOKUP(B26,SignOnSheet!$D$5:$K$27,5,FALSE),"NON_LISTED"),"")</f>
        <v/>
      </c>
      <c r="H26" s="18" t="str">
        <f>IF(B26&lt;&gt;"",IFERROR(VLOOKUP(B26,SignOnSheet!$D$5:$K$27,6,FALSE),"NON_LISTED"),"")</f>
        <v/>
      </c>
      <c r="I26" s="39" t="str">
        <f>IF(B26&lt;&gt;"",IFERROR(VLOOKUP(B26,SignOnSheet!$D$5:$K$27,2,FALSE),"NON_LISTED"),"")</f>
        <v/>
      </c>
      <c r="J26" s="18" t="str">
        <f t="shared" si="0"/>
        <v/>
      </c>
      <c r="K26" s="19" t="str">
        <f t="shared" si="1"/>
        <v/>
      </c>
      <c r="L26" s="19" t="str">
        <f t="shared" si="2"/>
        <v/>
      </c>
      <c r="M26" s="18" t="str">
        <f>IF(ISTEXT(C26),SignOnSheet!$U$31+1,IF(C26&lt;&gt;"",IFERROR(IF(L26&gt;0,RANK(L26,IF(L$6:L$47&gt;0,L$6:L$47,),1)-COUNTIF(L$6:L$47,"=0"),IF(L26&lt;&gt;"",SignOnSheet!$U$31+1,0)),0),""))</f>
        <v/>
      </c>
      <c r="N26" s="20" t="e">
        <f>IF(#REF!=N$5,IF(L26="",MAX($L$6:$L$47)+1,L26),"")</f>
        <v>#REF!</v>
      </c>
      <c r="O26" s="20"/>
      <c r="P26" s="20"/>
      <c r="Q26" s="20"/>
      <c r="R26" s="18"/>
      <c r="S26" s="20"/>
      <c r="T26" s="18"/>
    </row>
    <row r="27" spans="1:20" x14ac:dyDescent="0.2">
      <c r="A27" s="17" t="e">
        <f t="shared" si="3"/>
        <v>#REF!</v>
      </c>
      <c r="B27" s="11"/>
      <c r="C27" s="11"/>
      <c r="D27" s="17" t="str">
        <f>IF(B27&lt;&gt;"",IFERROR(VLOOKUP(B27,SignOnSheet!$D$5:$N$27,7,FALSE),"NON_LISTED"),"")</f>
        <v/>
      </c>
      <c r="E27" s="18" t="str">
        <f>IF(B27&lt;&gt;"",IFERROR(VLOOKUP(B27,SignOnSheet!$D$5:$K$27,3,FALSE),"NON_LISTED"),"")</f>
        <v/>
      </c>
      <c r="F27" s="18" t="str">
        <f>IF(B27&lt;&gt;"",IFERROR(VLOOKUP(B27,SignOnSheet!$D$5:$K$27,4,FALSE),"NON_LISTED"),"")</f>
        <v/>
      </c>
      <c r="G27" s="18" t="str">
        <f>IF(B27&lt;&gt;"",IFERROR(VLOOKUP(B27,SignOnSheet!$D$5:$K$27,5,FALSE),"NON_LISTED"),"")</f>
        <v/>
      </c>
      <c r="H27" s="18" t="str">
        <f>IF(B27&lt;&gt;"",IFERROR(VLOOKUP(B27,SignOnSheet!$D$5:$K$27,6,FALSE),"NON_LISTED"),"")</f>
        <v/>
      </c>
      <c r="I27" s="39" t="str">
        <f>IF(B27&lt;&gt;"",IFERROR(VLOOKUP(B27,SignOnSheet!$D$5:$K$27,2,FALSE),"NON_LISTED"),"")</f>
        <v/>
      </c>
      <c r="J27" s="18" t="str">
        <f t="shared" si="0"/>
        <v/>
      </c>
      <c r="K27" s="19" t="str">
        <f t="shared" si="1"/>
        <v/>
      </c>
      <c r="L27" s="19" t="str">
        <f t="shared" si="2"/>
        <v/>
      </c>
      <c r="M27" s="18" t="str">
        <f>IF(ISTEXT(C27),SignOnSheet!$U$31+1,IF(C27&lt;&gt;"",IFERROR(IF(L27&gt;0,RANK(L27,IF(L$6:L$47&gt;0,L$6:L$47,),1)-COUNTIF(L$6:L$47,"=0"),IF(L27&lt;&gt;"",SignOnSheet!$U$31+1,0)),0),""))</f>
        <v/>
      </c>
      <c r="N27" s="20" t="e">
        <f>IF(#REF!=N$5,IF(L27="",MAX($L$6:$L$47)+1,L27),"")</f>
        <v>#REF!</v>
      </c>
      <c r="O27" s="20" t="str">
        <f t="shared" ref="O27:O47" si="4">IFERROR(IF(L27&lt;&gt;"",L27/I27,""),"")</f>
        <v/>
      </c>
      <c r="P27" s="20" t="str">
        <f t="shared" ref="P27:P47" si="5">IF(LEFT(B28,1)="D",COUNTA($C$6:$C$47)+1,IF(C28&lt;&gt;"",IFERROR(IF(O27&gt;0,RANK(O27,IF(O$6:O$47&gt;0,O$6:O$47,),1)-COUNTIF(O$6:O$47,"=0"),IF(O27&lt;&gt;"",COUNT($C$6:$C$47)+1,0)),0),""))</f>
        <v/>
      </c>
      <c r="Q27" s="20"/>
      <c r="R27" s="18"/>
      <c r="S27" s="20"/>
      <c r="T27" s="18"/>
    </row>
    <row r="28" spans="1:20" x14ac:dyDescent="0.2">
      <c r="A28" s="17" t="e">
        <f t="shared" si="3"/>
        <v>#REF!</v>
      </c>
      <c r="B28" s="11"/>
      <c r="C28" s="11"/>
      <c r="D28" s="17" t="str">
        <f>IF(B28&lt;&gt;"",IFERROR(VLOOKUP(B28,SignOnSheet!$D$5:$N$27,7,FALSE),"NON_LISTED"),"")</f>
        <v/>
      </c>
      <c r="E28" s="18" t="str">
        <f>IF(B28&lt;&gt;"",IFERROR(VLOOKUP(B28,SignOnSheet!$D$5:$K$27,3,FALSE),"NON_LISTED"),"")</f>
        <v/>
      </c>
      <c r="F28" s="18" t="str">
        <f>IF(B28&lt;&gt;"",IFERROR(VLOOKUP(B28,SignOnSheet!$D$5:$K$27,4,FALSE),"NON_LISTED"),"")</f>
        <v/>
      </c>
      <c r="G28" s="18" t="str">
        <f>IF(B28&lt;&gt;"",IFERROR(VLOOKUP(B28,SignOnSheet!$D$5:$K$27,5,FALSE),"NON_LISTED"),"")</f>
        <v/>
      </c>
      <c r="H28" s="18" t="str">
        <f>IF(B28&lt;&gt;"",IFERROR(VLOOKUP(B28,SignOnSheet!$D$5:$K$27,6,FALSE),"NON_LISTED"),"")</f>
        <v/>
      </c>
      <c r="I28" s="39" t="str">
        <f>IF(B28&lt;&gt;"",IFERROR(VLOOKUP(B28,SignOnSheet!$D$5:$K$27,2,FALSE),"NON_LISTED"),"")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IF(ISTEXT(C28),SignOnSheet!$U$31+1,IF(C28&lt;&gt;"",IFERROR(IF(L28&gt;0,RANK(L28,IF(L$6:L$47&gt;0,L$6:L$47,),1)-COUNTIF(L$6:L$47,"=0"),IF(L28&lt;&gt;"",SignOnSheet!$U$31+1,0)),0),""))</f>
        <v/>
      </c>
      <c r="N28" s="20" t="e">
        <f>IF(#REF!=N$5,IF(L28="",MAX($L$6:$L$47)+1,L28),"")</f>
        <v>#REF!</v>
      </c>
      <c r="O28" s="20" t="str">
        <f t="shared" si="4"/>
        <v/>
      </c>
      <c r="P28" s="20" t="str">
        <f t="shared" si="5"/>
        <v/>
      </c>
      <c r="Q28" s="20"/>
      <c r="R28" s="18"/>
      <c r="S28" s="20"/>
      <c r="T28" s="18"/>
    </row>
    <row r="29" spans="1:20" x14ac:dyDescent="0.2">
      <c r="A29" s="17" t="e">
        <f t="shared" si="3"/>
        <v>#REF!</v>
      </c>
      <c r="B29" s="11"/>
      <c r="C29" s="11"/>
      <c r="D29" s="17" t="str">
        <f>IF(B29&lt;&gt;"",IFERROR(VLOOKUP(B29,SignOnSheet!$D$5:$N$27,7,FALSE),"NON_LISTED"),"")</f>
        <v/>
      </c>
      <c r="E29" s="18" t="str">
        <f>IF(B29&lt;&gt;"",IFERROR(VLOOKUP(B29,SignOnSheet!$D$5:$K$27,3,FALSE),"NON_LISTED"),"")</f>
        <v/>
      </c>
      <c r="F29" s="18" t="str">
        <f>IF(B29&lt;&gt;"",IFERROR(VLOOKUP(B29,SignOnSheet!$D$5:$K$27,4,FALSE),"NON_LISTED"),"")</f>
        <v/>
      </c>
      <c r="G29" s="18" t="str">
        <f>IF(B29&lt;&gt;"",IFERROR(VLOOKUP(B29,SignOnSheet!$D$5:$K$27,5,FALSE),"NON_LISTED"),"")</f>
        <v/>
      </c>
      <c r="H29" s="18" t="str">
        <f>IF(B29&lt;&gt;"",IFERROR(VLOOKUP(B29,SignOnSheet!$D$5:$K$27,6,FALSE),"NON_LISTED"),"")</f>
        <v/>
      </c>
      <c r="I29" s="39" t="str">
        <f>IF(B29&lt;&gt;"",IFERROR(VLOOKUP(B29,SignOnSheet!$D$5:$K$27,2,FALSE),"NON_LISTED"),"")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IF(ISTEXT(C29),SignOnSheet!$U$31+1,IF(C29&lt;&gt;"",IFERROR(IF(L29&gt;0,RANK(L29,IF(L$6:L$47&gt;0,L$6:L$47,),1)-COUNTIF(L$6:L$47,"=0"),IF(L29&lt;&gt;"",SignOnSheet!$U$31+1,0)),0),""))</f>
        <v/>
      </c>
      <c r="N29" s="20" t="e">
        <f>IF(#REF!=N$5,IF(L29="",MAX($L$6:$L$47)+1,L29),"")</f>
        <v>#REF!</v>
      </c>
      <c r="O29" s="20" t="str">
        <f t="shared" si="4"/>
        <v/>
      </c>
      <c r="P29" s="20" t="str">
        <f t="shared" si="5"/>
        <v/>
      </c>
      <c r="Q29" s="20"/>
      <c r="R29" s="18"/>
      <c r="S29" s="20"/>
      <c r="T29" s="18"/>
    </row>
    <row r="30" spans="1:20" x14ac:dyDescent="0.2">
      <c r="A30" s="17" t="e">
        <f t="shared" si="3"/>
        <v>#REF!</v>
      </c>
      <c r="B30" s="11"/>
      <c r="C30" s="11"/>
      <c r="D30" s="17" t="str">
        <f>IF(B30&lt;&gt;"",IFERROR(VLOOKUP(B30,SignOnSheet!$D$5:$N$27,7,FALSE),"NON_LISTED"),"")</f>
        <v/>
      </c>
      <c r="E30" s="18" t="str">
        <f>IF(B30&lt;&gt;"",IFERROR(VLOOKUP(B30,SignOnSheet!$D$5:$K$27,3,FALSE),"NON_LISTED"),"")</f>
        <v/>
      </c>
      <c r="F30" s="18" t="str">
        <f>IF(B30&lt;&gt;"",IFERROR(VLOOKUP(B30,SignOnSheet!$D$5:$K$27,4,FALSE),"NON_LISTED"),"")</f>
        <v/>
      </c>
      <c r="G30" s="18" t="str">
        <f>IF(B30&lt;&gt;"",IFERROR(VLOOKUP(B30,SignOnSheet!$D$5:$K$27,5,FALSE),"NON_LISTED"),"")</f>
        <v/>
      </c>
      <c r="H30" s="18" t="str">
        <f>IF(B30&lt;&gt;"",IFERROR(VLOOKUP(B30,SignOnSheet!$D$5:$K$27,6,FALSE),"NON_LISTED"),"")</f>
        <v/>
      </c>
      <c r="I30" s="39" t="str">
        <f>IF(B30&lt;&gt;"",IFERROR(VLOOKUP(B30,SignOnSheet!$D$5:$K$27,2,FALSE),"NON_LISTED"),"")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IF(ISTEXT(C30),SignOnSheet!$U$31+1,IF(C30&lt;&gt;"",IFERROR(IF(L30&gt;0,RANK(L30,IF(L$6:L$47&gt;0,L$6:L$47,),1)-COUNTIF(L$6:L$47,"=0"),IF(L30&lt;&gt;"",SignOnSheet!$U$31+1,0)),0),""))</f>
        <v/>
      </c>
      <c r="N30" s="20" t="e">
        <f>IF(#REF!=N$5,IF(L30="",MAX($L$6:$L$47)+1,L30),"")</f>
        <v>#REF!</v>
      </c>
      <c r="O30" s="20" t="str">
        <f t="shared" si="4"/>
        <v/>
      </c>
      <c r="P30" s="20" t="str">
        <f t="shared" si="5"/>
        <v/>
      </c>
      <c r="Q30" s="20"/>
      <c r="R30" s="18"/>
      <c r="S30" s="20"/>
      <c r="T30" s="18"/>
    </row>
    <row r="31" spans="1:20" x14ac:dyDescent="0.2">
      <c r="A31" s="17" t="e">
        <f t="shared" si="3"/>
        <v>#REF!</v>
      </c>
      <c r="B31" s="11"/>
      <c r="C31" s="11"/>
      <c r="D31" s="17" t="str">
        <f>IF(B31&lt;&gt;"",IFERROR(VLOOKUP(B31,SignOnSheet!$D$5:$N$27,7,FALSE),"NON_LISTED"),"")</f>
        <v/>
      </c>
      <c r="E31" s="18" t="str">
        <f>IF(B31&lt;&gt;"",IFERROR(VLOOKUP(B31,SignOnSheet!$D$5:$K$27,3,FALSE),"NON_LISTED"),"")</f>
        <v/>
      </c>
      <c r="F31" s="18" t="str">
        <f>IF(B31&lt;&gt;"",IFERROR(VLOOKUP(B31,SignOnSheet!$D$5:$K$27,4,FALSE),"NON_LISTED"),"")</f>
        <v/>
      </c>
      <c r="G31" s="18" t="str">
        <f>IF(B31&lt;&gt;"",IFERROR(VLOOKUP(B31,SignOnSheet!$D$5:$K$27,5,FALSE),"NON_LISTED"),"")</f>
        <v/>
      </c>
      <c r="H31" s="18" t="str">
        <f>IF(B31&lt;&gt;"",IFERROR(VLOOKUP(B31,SignOnSheet!$D$5:$K$27,6,FALSE),"NON_LISTED"),"")</f>
        <v/>
      </c>
      <c r="I31" s="39" t="str">
        <f>IF(B31&lt;&gt;"",IFERROR(VLOOKUP(B31,SignOnSheet!$D$5:$K$27,2,FALSE),"NON_LISTED"),"")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IF(ISTEXT(C31),SignOnSheet!$U$31+1,IF(C31&lt;&gt;"",IFERROR(IF(L31&gt;0,RANK(L31,IF(L$6:L$47&gt;0,L$6:L$47,),1)-COUNTIF(L$6:L$47,"=0"),IF(L31&lt;&gt;"",SignOnSheet!$U$31+1,0)),0),""))</f>
        <v/>
      </c>
      <c r="N31" s="20" t="e">
        <f>IF(#REF!=N$5,IF(L31="",MAX($L$6:$L$47)+1,L31),"")</f>
        <v>#REF!</v>
      </c>
      <c r="O31" s="20" t="str">
        <f t="shared" si="4"/>
        <v/>
      </c>
      <c r="P31" s="20" t="str">
        <f t="shared" si="5"/>
        <v/>
      </c>
      <c r="Q31" s="20"/>
      <c r="R31" s="18"/>
      <c r="S31" s="20"/>
      <c r="T31" s="18"/>
    </row>
    <row r="32" spans="1:20" x14ac:dyDescent="0.2">
      <c r="A32" s="17" t="e">
        <f t="shared" si="3"/>
        <v>#REF!</v>
      </c>
      <c r="B32" s="11"/>
      <c r="C32" s="11"/>
      <c r="D32" s="17" t="str">
        <f>IF(B32&lt;&gt;"",IFERROR(VLOOKUP(B32,SignOnSheet!$D$5:$N$27,7,FALSE),"NON_LISTED"),"")</f>
        <v/>
      </c>
      <c r="E32" s="18" t="str">
        <f>IF(B32&lt;&gt;"",IFERROR(VLOOKUP(B32,SignOnSheet!$D$5:$K$27,3,FALSE),"NON_LISTED"),"")</f>
        <v/>
      </c>
      <c r="F32" s="18" t="str">
        <f>IF(B32&lt;&gt;"",IFERROR(VLOOKUP(B32,SignOnSheet!$D$5:$K$27,4,FALSE),"NON_LISTED"),"")</f>
        <v/>
      </c>
      <c r="G32" s="18" t="str">
        <f>IF(B32&lt;&gt;"",IFERROR(VLOOKUP(B32,SignOnSheet!$D$5:$K$27,5,FALSE),"NON_LISTED"),"")</f>
        <v/>
      </c>
      <c r="H32" s="18" t="str">
        <f>IF(B32&lt;&gt;"",IFERROR(VLOOKUP(B32,SignOnSheet!$D$5:$K$27,6,FALSE),"NON_LISTED"),"")</f>
        <v/>
      </c>
      <c r="I32" s="27" t="str">
        <f>IF(B32&lt;&gt;"",IFERROR(VLOOKUP(B32,SignOnSheet!$D$5:$K$27,2,FALSE),"NON_LISTED"),"")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IF(ISTEXT(C32),SignOnSheet!$U$31+1,IF(C32&lt;&gt;"",IFERROR(IF(L32&gt;0,RANK(L32,IF(L$6:L$47&gt;0,L$6:L$47,),1)-COUNTIF(L$6:L$47,"=0"),IF(L32&lt;&gt;"",SignOnSheet!$U$31+1,0)),0),""))</f>
        <v/>
      </c>
      <c r="N32" s="20" t="e">
        <f>IF(#REF!=N$5,IF(L32="",MAX($L$6:$L$47)+1,L32),"")</f>
        <v>#REF!</v>
      </c>
      <c r="O32" s="20" t="str">
        <f t="shared" si="4"/>
        <v/>
      </c>
      <c r="P32" s="20" t="str">
        <f t="shared" si="5"/>
        <v/>
      </c>
      <c r="Q32" s="20"/>
      <c r="R32" s="18"/>
      <c r="S32" s="20"/>
      <c r="T32" s="18"/>
    </row>
    <row r="33" spans="1:20" x14ac:dyDescent="0.2">
      <c r="A33" s="17" t="e">
        <f t="shared" si="3"/>
        <v>#REF!</v>
      </c>
      <c r="B33" s="11"/>
      <c r="C33" s="11"/>
      <c r="D33" s="17" t="str">
        <f>IF(B33&lt;&gt;"",IFERROR(VLOOKUP(B33,SignOnSheet!$D$5:$N$27,7,FALSE),"NON_LISTED"),"")</f>
        <v/>
      </c>
      <c r="E33" s="18" t="str">
        <f>IF(B33&lt;&gt;"",IFERROR(VLOOKUP(B33,SignOnSheet!$D$5:$K$27,3,FALSE),"NON_LISTED"),"")</f>
        <v/>
      </c>
      <c r="F33" s="18" t="str">
        <f>IF(B33&lt;&gt;"",IFERROR(VLOOKUP(B33,SignOnSheet!$D$5:$K$27,4,FALSE),"NON_LISTED"),"")</f>
        <v/>
      </c>
      <c r="G33" s="18" t="str">
        <f>IF(B33&lt;&gt;"",IFERROR(VLOOKUP(B33,SignOnSheet!$D$5:$K$27,5,FALSE),"NON_LISTED"),"")</f>
        <v/>
      </c>
      <c r="H33" s="18" t="str">
        <f>IF(B33&lt;&gt;"",IFERROR(VLOOKUP(B33,SignOnSheet!$D$5:$K$27,6,FALSE),"NON_LISTED"),"")</f>
        <v/>
      </c>
      <c r="I33" s="27" t="str">
        <f>IF(B33&lt;&gt;"",IFERROR(VLOOKUP(B33,SignOnSheet!$D$5:$K$27,2,FALSE),"NON_LISTED"),"")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IF(ISTEXT(C33),SignOnSheet!$U$31+1,IF(C33&lt;&gt;"",IFERROR(IF(L33&gt;0,RANK(L33,IF(L$6:L$47&gt;0,L$6:L$47,),1)-COUNTIF(L$6:L$47,"=0"),IF(L33&lt;&gt;"",SignOnSheet!$U$31+1,0)),0),""))</f>
        <v/>
      </c>
      <c r="N33" s="20" t="e">
        <f>IF(#REF!=N$5,IF(L33="",MAX($L$6:$L$47)+1,L33),"")</f>
        <v>#REF!</v>
      </c>
      <c r="O33" s="20" t="str">
        <f t="shared" si="4"/>
        <v/>
      </c>
      <c r="P33" s="20" t="str">
        <f t="shared" si="5"/>
        <v/>
      </c>
      <c r="Q33" s="20"/>
      <c r="R33" s="18"/>
      <c r="S33" s="20"/>
      <c r="T33" s="18"/>
    </row>
    <row r="34" spans="1:20" x14ac:dyDescent="0.2">
      <c r="A34" s="17" t="e">
        <f t="shared" si="3"/>
        <v>#REF!</v>
      </c>
      <c r="B34" s="11"/>
      <c r="C34" s="11"/>
      <c r="D34" s="17" t="str">
        <f>IF(B34&lt;&gt;"",IFERROR(VLOOKUP(B34,SignOnSheet!$D$5:$N$27,7,FALSE),"NON_LISTED"),"")</f>
        <v/>
      </c>
      <c r="E34" s="18" t="str">
        <f>IF(B34&lt;&gt;"",IFERROR(VLOOKUP(B34,SignOnSheet!$D$5:$K$27,3,FALSE),"NON_LISTED"),"")</f>
        <v/>
      </c>
      <c r="F34" s="18" t="str">
        <f>IF(B34&lt;&gt;"",IFERROR(VLOOKUP(B34,SignOnSheet!$D$5:$K$27,4,FALSE),"NON_LISTED"),"")</f>
        <v/>
      </c>
      <c r="G34" s="18" t="str">
        <f>IF(B34&lt;&gt;"",IFERROR(VLOOKUP(B34,SignOnSheet!$D$5:$K$27,5,FALSE),"NON_LISTED"),"")</f>
        <v/>
      </c>
      <c r="H34" s="18" t="str">
        <f>IF(B34&lt;&gt;"",IFERROR(VLOOKUP(B34,SignOnSheet!$D$5:$K$27,6,FALSE),"NON_LISTED"),"")</f>
        <v/>
      </c>
      <c r="I34" s="27" t="str">
        <f>IF(B34&lt;&gt;"",IFERROR(VLOOKUP(B34,SignOnSheet!$D$5:$K$27,2,FALSE),"NON_LISTED"),"")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IF(ISTEXT(C34),SignOnSheet!$U$31+1,IF(C34&lt;&gt;"",IFERROR(IF(L34&gt;0,RANK(L34,IF(L$6:L$47&gt;0,L$6:L$47,),1)-COUNTIF(L$6:L$47,"=0"),IF(L34&lt;&gt;"",SignOnSheet!$U$31+1,0)),0),""))</f>
        <v/>
      </c>
      <c r="N34" s="20" t="e">
        <f>IF(#REF!=N$5,IF(L34="",MAX($L$6:$L$47)+1,L34),"")</f>
        <v>#REF!</v>
      </c>
      <c r="O34" s="20" t="str">
        <f t="shared" si="4"/>
        <v/>
      </c>
      <c r="P34" s="20" t="str">
        <f t="shared" si="5"/>
        <v/>
      </c>
      <c r="Q34" s="20"/>
      <c r="R34" s="18"/>
      <c r="S34" s="20"/>
      <c r="T34" s="18"/>
    </row>
    <row r="35" spans="1:20" x14ac:dyDescent="0.2">
      <c r="A35" s="17" t="e">
        <f t="shared" si="3"/>
        <v>#REF!</v>
      </c>
      <c r="B35" s="11"/>
      <c r="C35" s="11"/>
      <c r="D35" s="17" t="str">
        <f>IF(B35&lt;&gt;"",IFERROR(VLOOKUP(B35,SignOnSheet!$D$5:$N$27,7,FALSE),"NON_LISTED"),"")</f>
        <v/>
      </c>
      <c r="E35" s="18" t="str">
        <f>IF(B35&lt;&gt;"",IFERROR(VLOOKUP(B35,SignOnSheet!$D$5:$K$27,3,FALSE),"NON_LISTED"),"")</f>
        <v/>
      </c>
      <c r="F35" s="18" t="str">
        <f>IF(B35&lt;&gt;"",IFERROR(VLOOKUP(B35,SignOnSheet!$D$5:$K$27,4,FALSE),"NON_LISTED"),"")</f>
        <v/>
      </c>
      <c r="G35" s="18" t="str">
        <f>IF(B35&lt;&gt;"",IFERROR(VLOOKUP(B35,SignOnSheet!$D$5:$K$27,5,FALSE),"NON_LISTED"),"")</f>
        <v/>
      </c>
      <c r="H35" s="18" t="str">
        <f>IF(B35&lt;&gt;"",IFERROR(VLOOKUP(B35,SignOnSheet!$D$5:$K$27,6,FALSE),"NON_LISTED"),"")</f>
        <v/>
      </c>
      <c r="I35" s="27" t="str">
        <f>IF(B35&lt;&gt;"",IFERROR(VLOOKUP(B35,SignOnSheet!$D$5:$K$27,2,FALSE),"NON_LISTED"),"")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IF(ISTEXT(C35),SignOnSheet!$U$31+1,IF(C35&lt;&gt;"",IFERROR(IF(L35&gt;0,RANK(L35,IF(L$6:L$47&gt;0,L$6:L$47,),1)-COUNTIF(L$6:L$47,"=0"),IF(L35&lt;&gt;"",SignOnSheet!$U$31+1,0)),0),""))</f>
        <v/>
      </c>
      <c r="N35" s="20" t="e">
        <f>IF(#REF!=N$5,IF(L35="",MAX($L$6:$L$47)+1,L35),"")</f>
        <v>#REF!</v>
      </c>
      <c r="O35" s="20" t="str">
        <f t="shared" si="4"/>
        <v/>
      </c>
      <c r="P35" s="20" t="str">
        <f t="shared" si="5"/>
        <v/>
      </c>
      <c r="Q35" s="20"/>
      <c r="R35" s="18"/>
      <c r="S35" s="20"/>
      <c r="T35" s="18"/>
    </row>
    <row r="36" spans="1:20" x14ac:dyDescent="0.2">
      <c r="A36" s="17" t="e">
        <f t="shared" si="3"/>
        <v>#REF!</v>
      </c>
      <c r="B36" s="11"/>
      <c r="C36" s="11"/>
      <c r="D36" s="17" t="str">
        <f>IF(B36&lt;&gt;"",IFERROR(VLOOKUP(B36,SignOnSheet!$D$5:$N$27,7,FALSE),"NON_LISTED"),"")</f>
        <v/>
      </c>
      <c r="E36" s="18" t="str">
        <f>IF(B36&lt;&gt;"",IFERROR(VLOOKUP(B36,SignOnSheet!$D$5:$K$27,3,FALSE),"NON_LISTED"),"")</f>
        <v/>
      </c>
      <c r="F36" s="18" t="str">
        <f>IF(B36&lt;&gt;"",IFERROR(VLOOKUP(B36,SignOnSheet!$D$5:$K$27,4,FALSE),"NON_LISTED"),"")</f>
        <v/>
      </c>
      <c r="G36" s="18" t="str">
        <f>IF(B36&lt;&gt;"",IFERROR(VLOOKUP(B36,SignOnSheet!$D$5:$K$27,5,FALSE),"NON_LISTED"),"")</f>
        <v/>
      </c>
      <c r="H36" s="18" t="str">
        <f>IF(B36&lt;&gt;"",IFERROR(VLOOKUP(B36,SignOnSheet!$D$5:$K$27,6,FALSE),"NON_LISTED"),"")</f>
        <v/>
      </c>
      <c r="I36" s="27" t="str">
        <f>IF(B36&lt;&gt;"",IFERROR(VLOOKUP(B36,SignOnSheet!$D$5:$K$27,2,FALSE),"NON_LISTED"),"")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IF(ISTEXT(C36),SignOnSheet!$U$31+1,IF(C36&lt;&gt;"",IFERROR(IF(L36&gt;0,RANK(L36,IF(L$6:L$47&gt;0,L$6:L$47,),1)-COUNTIF(L$6:L$47,"=0"),IF(L36&lt;&gt;"",SignOnSheet!$U$31+1,0)),0),""))</f>
        <v/>
      </c>
      <c r="N36" s="20" t="e">
        <f>IF(#REF!=N$5,IF(L36="",MAX($L$6:$L$47)+1,L36),"")</f>
        <v>#REF!</v>
      </c>
      <c r="O36" s="20" t="str">
        <f t="shared" si="4"/>
        <v/>
      </c>
      <c r="P36" s="20" t="str">
        <f t="shared" si="5"/>
        <v/>
      </c>
      <c r="Q36" s="20"/>
      <c r="R36" s="18"/>
      <c r="S36" s="20"/>
      <c r="T36" s="18"/>
    </row>
    <row r="37" spans="1:20" x14ac:dyDescent="0.2">
      <c r="A37" s="17" t="e">
        <f t="shared" si="3"/>
        <v>#REF!</v>
      </c>
      <c r="B37" s="11"/>
      <c r="C37" s="11"/>
      <c r="D37" s="17" t="str">
        <f>IF(B37&lt;&gt;"",IFERROR(VLOOKUP(B37,SignOnSheet!$D$5:$N$27,7,FALSE),"NON_LISTED"),"")</f>
        <v/>
      </c>
      <c r="E37" s="18" t="str">
        <f>IF(B37&lt;&gt;"",IFERROR(VLOOKUP(B37,SignOnSheet!$D$5:$K$27,3,FALSE),"NON_LISTED"),"")</f>
        <v/>
      </c>
      <c r="F37" s="18" t="str">
        <f>IF(B37&lt;&gt;"",IFERROR(VLOOKUP(B37,SignOnSheet!$D$5:$K$27,4,FALSE),"NON_LISTED"),"")</f>
        <v/>
      </c>
      <c r="G37" s="18" t="str">
        <f>IF(B37&lt;&gt;"",IFERROR(VLOOKUP(B37,SignOnSheet!$D$5:$K$27,5,FALSE),"NON_LISTED"),"")</f>
        <v/>
      </c>
      <c r="H37" s="18" t="str">
        <f>IF(B37&lt;&gt;"",IFERROR(VLOOKUP(B37,SignOnSheet!$D$5:$K$27,6,FALSE),"NON_LISTED"),"")</f>
        <v/>
      </c>
      <c r="I37" s="27" t="str">
        <f>IF(B37&lt;&gt;"",IFERROR(VLOOKUP(B37,SignOnSheet!$D$5:$K$27,2,FALSE),"NON_LISTED"),"")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IF(ISTEXT(C37),SignOnSheet!$U$31+1,IF(C37&lt;&gt;"",IFERROR(IF(L37&gt;0,RANK(L37,IF(L$6:L$47&gt;0,L$6:L$47,),1)-COUNTIF(L$6:L$47,"=0"),IF(L37&lt;&gt;"",SignOnSheet!$U$31+1,0)),0),""))</f>
        <v/>
      </c>
      <c r="N37" s="20" t="e">
        <f>IF(#REF!=N$5,IF(L37="",MAX($L$6:$L$47)+1,L37),"")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">
      <c r="A38" s="17" t="e">
        <f t="shared" si="3"/>
        <v>#REF!</v>
      </c>
      <c r="B38" s="11"/>
      <c r="C38" s="11"/>
      <c r="D38" s="17" t="str">
        <f>IF(B38&lt;&gt;"",IFERROR(VLOOKUP(B38,SignOnSheet!$D$5:$N$27,7,FALSE),"NON_LISTED"),"")</f>
        <v/>
      </c>
      <c r="E38" s="18" t="str">
        <f>IF(B38&lt;&gt;"",IFERROR(VLOOKUP(B38,SignOnSheet!$D$5:$K$27,3,FALSE),"NON_LISTED"),"")</f>
        <v/>
      </c>
      <c r="F38" s="18" t="str">
        <f>IF(B38&lt;&gt;"",IFERROR(VLOOKUP(B38,SignOnSheet!$D$5:$K$27,4,FALSE),"NON_LISTED"),"")</f>
        <v/>
      </c>
      <c r="G38" s="18" t="str">
        <f>IF(B38&lt;&gt;"",IFERROR(VLOOKUP(B38,SignOnSheet!$D$5:$K$27,5,FALSE),"NON_LISTED"),"")</f>
        <v/>
      </c>
      <c r="H38" s="18" t="str">
        <f>IF(B38&lt;&gt;"",IFERROR(VLOOKUP(B38,SignOnSheet!$D$5:$K$27,6,FALSE),"NON_LISTED"),"")</f>
        <v/>
      </c>
      <c r="I38" s="27" t="str">
        <f>IF(B38&lt;&gt;"",IFERROR(VLOOKUP(B38,SignOnSheet!$D$5:$K$27,2,FALSE),"NON_LISTED"),"")</f>
        <v/>
      </c>
      <c r="J38" s="18" t="str">
        <f t="shared" si="0"/>
        <v/>
      </c>
      <c r="K38" s="19" t="str">
        <f t="shared" si="1"/>
        <v/>
      </c>
      <c r="L38" s="19" t="str">
        <f t="shared" si="2"/>
        <v/>
      </c>
      <c r="M38" s="18" t="str">
        <f>IF(ISTEXT(C38),SignOnSheet!$U$31+1,IF(C38&lt;&gt;"",IFERROR(IF(L38&gt;0,RANK(L38,IF(L$6:L$47&gt;0,L$6:L$47,),1)-COUNTIF(L$6:L$47,"=0"),IF(L38&lt;&gt;"",SignOnSheet!$U$31+1,0)),0),""))</f>
        <v/>
      </c>
      <c r="N38" s="20" t="e">
        <f>IF(#REF!=N$5,IF(L38="",MAX($L$6:$L$47)+1,L38),"")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">
      <c r="A39" s="17" t="e">
        <f t="shared" si="3"/>
        <v>#REF!</v>
      </c>
      <c r="B39" s="11"/>
      <c r="C39" s="11"/>
      <c r="D39" s="17" t="str">
        <f>IF(B39&lt;&gt;"",IFERROR(VLOOKUP(B39,SignOnSheet!$D$5:$N$27,7,FALSE),"NON_LISTED"),"")</f>
        <v/>
      </c>
      <c r="E39" s="18" t="str">
        <f>IF(B39&lt;&gt;"",IFERROR(VLOOKUP(B39,SignOnSheet!$D$5:$K$27,3,FALSE),"NON_LISTED"),"")</f>
        <v/>
      </c>
      <c r="F39" s="18" t="str">
        <f>IF(B39&lt;&gt;"",IFERROR(VLOOKUP(B39,SignOnSheet!$D$5:$K$27,4,FALSE),"NON_LISTED"),"")</f>
        <v/>
      </c>
      <c r="G39" s="18" t="str">
        <f>IF(B39&lt;&gt;"",IFERROR(VLOOKUP(B39,SignOnSheet!$D$5:$K$27,5,FALSE),"NON_LISTED"),"")</f>
        <v/>
      </c>
      <c r="H39" s="18" t="str">
        <f>IF(B39&lt;&gt;"",IFERROR(VLOOKUP(B39,SignOnSheet!$D$5:$K$27,6,FALSE),"NON_LISTED"),"")</f>
        <v/>
      </c>
      <c r="I39" s="27" t="str">
        <f>IF(B39&lt;&gt;"",IFERROR(VLOOKUP(B39,SignOnSheet!$D$5:$K$27,2,FALSE),"NON_LISTED"),"")</f>
        <v/>
      </c>
      <c r="J39" s="18" t="str">
        <f t="shared" si="0"/>
        <v/>
      </c>
      <c r="K39" s="19" t="str">
        <f t="shared" si="1"/>
        <v/>
      </c>
      <c r="L39" s="19" t="str">
        <f t="shared" si="2"/>
        <v/>
      </c>
      <c r="M39" s="18" t="str">
        <f>IF(ISTEXT(C39),SignOnSheet!$U$31+1,IF(C39&lt;&gt;"",IFERROR(IF(L39&gt;0,RANK(L39,IF(L$6:L$47&gt;0,L$6:L$47,),1)-COUNTIF(L$6:L$47,"=0"),IF(L39&lt;&gt;"",SignOnSheet!$U$31+1,0)),0),""))</f>
        <v/>
      </c>
      <c r="N39" s="20" t="e">
        <f>IF(#REF!=N$5,IF(L39="",MAX($L$6:$L$47)+1,L39),"")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">
      <c r="A40" s="17" t="e">
        <f t="shared" si="3"/>
        <v>#REF!</v>
      </c>
      <c r="B40" s="11"/>
      <c r="C40" s="11"/>
      <c r="D40" s="17" t="str">
        <f>IF(B40&lt;&gt;"",IFERROR(VLOOKUP(B40,SignOnSheet!$D$5:$N$27,7,FALSE),"NON_LISTED"),"")</f>
        <v/>
      </c>
      <c r="E40" s="18" t="str">
        <f>IF(B40&lt;&gt;"",IFERROR(VLOOKUP(B40,SignOnSheet!$D$5:$K$27,3,FALSE),"NON_LISTED"),"")</f>
        <v/>
      </c>
      <c r="F40" s="18" t="str">
        <f>IF(B40&lt;&gt;"",IFERROR(VLOOKUP(B40,SignOnSheet!$D$5:$K$27,4,FALSE),"NON_LISTED"),"")</f>
        <v/>
      </c>
      <c r="G40" s="18" t="str">
        <f>IF(B40&lt;&gt;"",IFERROR(VLOOKUP(B40,SignOnSheet!$D$5:$K$27,5,FALSE),"NON_LISTED"),"")</f>
        <v/>
      </c>
      <c r="H40" s="18" t="str">
        <f>IF(B40&lt;&gt;"",IFERROR(VLOOKUP(B40,SignOnSheet!$D$5:$K$27,6,FALSE),"NON_LISTED"),"")</f>
        <v/>
      </c>
      <c r="I40" s="27" t="str">
        <f>IF(B40&lt;&gt;"",IFERROR(VLOOKUP(B40,SignOnSheet!$D$5:$K$27,2,FALSE),"NON_LISTED"),"")</f>
        <v/>
      </c>
      <c r="J40" s="18" t="str">
        <f t="shared" si="0"/>
        <v/>
      </c>
      <c r="K40" s="19" t="str">
        <f t="shared" si="1"/>
        <v/>
      </c>
      <c r="L40" s="19" t="str">
        <f t="shared" si="2"/>
        <v/>
      </c>
      <c r="M40" s="18" t="str">
        <f>IF(ISTEXT(C40),SignOnSheet!$U$31+1,IF(C40&lt;&gt;"",IFERROR(IF(L40&gt;0,RANK(L40,IF(L$6:L$47&gt;0,L$6:L$47,),1)-COUNTIF(L$6:L$47,"=0"),IF(L40&lt;&gt;"",SignOnSheet!$U$31+1,0)),0),""))</f>
        <v/>
      </c>
      <c r="N40" s="20" t="e">
        <f>IF(#REF!=N$5,IF(L40="",MAX($L$6:$L$47)+1,L40),"")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">
      <c r="A41" s="17" t="e">
        <f t="shared" si="3"/>
        <v>#REF!</v>
      </c>
      <c r="B41" s="11"/>
      <c r="C41" s="11"/>
      <c r="D41" s="17" t="str">
        <f>IF(B41&lt;&gt;"",IFERROR(VLOOKUP(B41,SignOnSheet!$D$5:$N$27,7,FALSE),"NON_LISTED"),"")</f>
        <v/>
      </c>
      <c r="E41" s="18" t="str">
        <f>IF(B41&lt;&gt;"",IFERROR(VLOOKUP(B41,SignOnSheet!$D$5:$K$27,3,FALSE),"NON_LISTED"),"")</f>
        <v/>
      </c>
      <c r="F41" s="18" t="str">
        <f>IF(B41&lt;&gt;"",IFERROR(VLOOKUP(B41,SignOnSheet!$D$5:$K$27,4,FALSE),"NON_LISTED"),"")</f>
        <v/>
      </c>
      <c r="G41" s="18" t="str">
        <f>IF(B41&lt;&gt;"",IFERROR(VLOOKUP(B41,SignOnSheet!$D$5:$K$27,5,FALSE),"NON_LISTED"),"")</f>
        <v/>
      </c>
      <c r="H41" s="18" t="str">
        <f>IF(B41&lt;&gt;"",IFERROR(VLOOKUP(B41,SignOnSheet!$D$5:$K$27,6,FALSE),"NON_LISTED"),"")</f>
        <v/>
      </c>
      <c r="I41" s="27" t="str">
        <f>IF(B41&lt;&gt;"",IFERROR(VLOOKUP(B41,SignOnSheet!$D$5:$K$27,2,FALSE),"NON_LISTED"),"")</f>
        <v/>
      </c>
      <c r="J41" s="18" t="str">
        <f t="shared" si="0"/>
        <v/>
      </c>
      <c r="K41" s="19" t="str">
        <f t="shared" si="1"/>
        <v/>
      </c>
      <c r="L41" s="19" t="str">
        <f t="shared" si="2"/>
        <v/>
      </c>
      <c r="M41" s="18" t="str">
        <f>IF(ISTEXT(C41),SignOnSheet!$U$31+1,IF(C41&lt;&gt;"",IFERROR(IF(L41&gt;0,RANK(L41,IF(L$6:L$47&gt;0,L$6:L$47,),1)-COUNTIF(L$6:L$47,"=0"),IF(L41&lt;&gt;"",SignOnSheet!$U$31+1,0)),0),""))</f>
        <v/>
      </c>
      <c r="N41" s="20" t="e">
        <f>IF(#REF!=N$5,IF(L41="",MAX($L$6:$L$47)+1,L41),"")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">
      <c r="A42" s="17" t="e">
        <f t="shared" si="3"/>
        <v>#REF!</v>
      </c>
      <c r="B42" s="11"/>
      <c r="C42" s="11"/>
      <c r="D42" s="17" t="str">
        <f>IF(B42&lt;&gt;"",IFERROR(VLOOKUP(B42,SignOnSheet!$D$5:$N$27,7,FALSE),"NON_LISTED"),"")</f>
        <v/>
      </c>
      <c r="E42" s="18" t="str">
        <f>IF(B42&lt;&gt;"",IFERROR(VLOOKUP(B42,SignOnSheet!$D$5:$K$27,3,FALSE),"NON_LISTED"),"")</f>
        <v/>
      </c>
      <c r="F42" s="18" t="str">
        <f>IF(B42&lt;&gt;"",IFERROR(VLOOKUP(B42,SignOnSheet!$D$5:$K$27,4,FALSE),"NON_LISTED"),"")</f>
        <v/>
      </c>
      <c r="G42" s="18" t="str">
        <f>IF(B42&lt;&gt;"",IFERROR(VLOOKUP(B42,SignOnSheet!$D$5:$K$27,5,FALSE),"NON_LISTED"),"")</f>
        <v/>
      </c>
      <c r="H42" s="18" t="str">
        <f>IF(B42&lt;&gt;"",IFERROR(VLOOKUP(B42,SignOnSheet!$D$5:$K$27,6,FALSE),"NON_LISTED"),"")</f>
        <v/>
      </c>
      <c r="I42" s="27" t="str">
        <f>IF(B42&lt;&gt;"",IFERROR(VLOOKUP(B42,SignOnSheet!$D$5:$K$27,2,FALSE),"NON_LISTED"),"")</f>
        <v/>
      </c>
      <c r="J42" s="18" t="str">
        <f t="shared" si="0"/>
        <v/>
      </c>
      <c r="K42" s="19" t="str">
        <f t="shared" si="1"/>
        <v/>
      </c>
      <c r="L42" s="19" t="str">
        <f t="shared" si="2"/>
        <v/>
      </c>
      <c r="M42" s="18" t="str">
        <f>IF(ISTEXT(C42),SignOnSheet!$U$31+1,IF(C42&lt;&gt;"",IFERROR(IF(L42&gt;0,RANK(L42,IF(L$6:L$47&gt;0,L$6:L$47,),1)-COUNTIF(L$6:L$47,"=0"),IF(L42&lt;&gt;"",SignOnSheet!$U$31+1,0)),0),""))</f>
        <v/>
      </c>
      <c r="N42" s="20" t="e">
        <f>IF(#REF!=N$5,IF(L42="",MAX($L$6:$L$47)+1,L42),"")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">
      <c r="A43" s="17" t="e">
        <f t="shared" si="3"/>
        <v>#REF!</v>
      </c>
      <c r="B43" s="11"/>
      <c r="C43" s="11"/>
      <c r="D43" s="17" t="str">
        <f>IF(B43&lt;&gt;"",IFERROR(VLOOKUP(B43,SignOnSheet!$D$5:$N$27,7,FALSE),"NON_LISTED"),"")</f>
        <v/>
      </c>
      <c r="E43" s="18" t="str">
        <f>IF(B43&lt;&gt;"",IFERROR(VLOOKUP(B43,SignOnSheet!$D$5:$K$27,3,FALSE),"NON_LISTED"),"")</f>
        <v/>
      </c>
      <c r="F43" s="18" t="str">
        <f>IF(B43&lt;&gt;"",IFERROR(VLOOKUP(B43,SignOnSheet!$D$5:$K$27,4,FALSE),"NON_LISTED"),"")</f>
        <v/>
      </c>
      <c r="G43" s="18" t="str">
        <f>IF(B43&lt;&gt;"",IFERROR(VLOOKUP(B43,SignOnSheet!$D$5:$K$27,5,FALSE),"NON_LISTED"),"")</f>
        <v/>
      </c>
      <c r="H43" s="18" t="str">
        <f>IF(B43&lt;&gt;"",IFERROR(VLOOKUP(B43,SignOnSheet!$D$5:$K$27,6,FALSE),"NON_LISTED"),"")</f>
        <v/>
      </c>
      <c r="I43" s="27" t="str">
        <f>IF(B43&lt;&gt;"",IFERROR(VLOOKUP(B43,SignOnSheet!$D$5:$K$27,2,FALSE),"NON_LISTED"),"")</f>
        <v/>
      </c>
      <c r="J43" s="18" t="str">
        <f t="shared" si="0"/>
        <v/>
      </c>
      <c r="K43" s="19" t="str">
        <f t="shared" si="1"/>
        <v/>
      </c>
      <c r="L43" s="19" t="str">
        <f t="shared" si="2"/>
        <v/>
      </c>
      <c r="M43" s="18" t="str">
        <f>IF(ISTEXT(C43),SignOnSheet!$U$31+1,IF(C43&lt;&gt;"",IFERROR(IF(L43&gt;0,RANK(L43,IF(L$6:L$47&gt;0,L$6:L$47,),1)-COUNTIF(L$6:L$47,"=0"),IF(L43&lt;&gt;"",SignOnSheet!$U$31+1,0)),0),""))</f>
        <v/>
      </c>
      <c r="N43" s="20" t="e">
        <f>IF(#REF!=N$5,IF(L43="",MAX($L$6:$L$47)+1,L43),"")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">
      <c r="A44" s="17" t="e">
        <f t="shared" si="3"/>
        <v>#REF!</v>
      </c>
      <c r="B44" s="11"/>
      <c r="C44" s="11"/>
      <c r="D44" s="17" t="str">
        <f>IF(B44&lt;&gt;"",IFERROR(VLOOKUP(B44,SignOnSheet!$D$5:$N$27,7,FALSE),"NON_LISTED"),"")</f>
        <v/>
      </c>
      <c r="E44" s="18" t="str">
        <f>IF(B44&lt;&gt;"",IFERROR(VLOOKUP(B44,SignOnSheet!$D$5:$K$27,3,FALSE),"NON_LISTED"),"")</f>
        <v/>
      </c>
      <c r="F44" s="18" t="str">
        <f>IF(B44&lt;&gt;"",IFERROR(VLOOKUP(B44,SignOnSheet!$D$5:$K$27,4,FALSE),"NON_LISTED"),"")</f>
        <v/>
      </c>
      <c r="G44" s="18" t="str">
        <f>IF(B44&lt;&gt;"",IFERROR(VLOOKUP(B44,SignOnSheet!$D$5:$K$27,5,FALSE),"NON_LISTED"),"")</f>
        <v/>
      </c>
      <c r="H44" s="18" t="str">
        <f>IF(B44&lt;&gt;"",IFERROR(VLOOKUP(B44,SignOnSheet!$D$5:$K$27,6,FALSE),"NON_LISTED"),"")</f>
        <v/>
      </c>
      <c r="I44" s="27" t="str">
        <f>IF(B44&lt;&gt;"",IFERROR(VLOOKUP(B44,SignOnSheet!$D$5:$K$27,2,FALSE),"NON_LISTED"),"")</f>
        <v/>
      </c>
      <c r="J44" s="18" t="str">
        <f t="shared" si="0"/>
        <v/>
      </c>
      <c r="K44" s="19" t="str">
        <f t="shared" si="1"/>
        <v/>
      </c>
      <c r="L44" s="19" t="str">
        <f t="shared" si="2"/>
        <v/>
      </c>
      <c r="M44" s="18" t="str">
        <f>IF(ISTEXT(C44),SignOnSheet!$U$31+1,IF(C44&lt;&gt;"",IFERROR(IF(L44&gt;0,RANK(L44,IF(L$6:L$47&gt;0,L$6:L$47,),1)-COUNTIF(L$6:L$47,"=0"),IF(L44&lt;&gt;"",SignOnSheet!$U$31+1,0)),0),""))</f>
        <v/>
      </c>
      <c r="N44" s="20" t="e">
        <f>IF(#REF!=N$5,IF(L44="",MAX($L$6:$L$47)+1,L44),"")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">
      <c r="A45" s="17" t="e">
        <f t="shared" si="3"/>
        <v>#REF!</v>
      </c>
      <c r="B45" s="11"/>
      <c r="C45" s="11"/>
      <c r="D45" s="17" t="str">
        <f>IF(B45&lt;&gt;"",IFERROR(VLOOKUP(B45,SignOnSheet!$D$5:$N$27,7,FALSE),"NON_LISTED"),"")</f>
        <v/>
      </c>
      <c r="E45" s="18" t="str">
        <f>IF(B45&lt;&gt;"",IFERROR(VLOOKUP(B45,SignOnSheet!$D$5:$K$27,3,FALSE),"NON_LISTED"),"")</f>
        <v/>
      </c>
      <c r="F45" s="18" t="str">
        <f>IF(B45&lt;&gt;"",IFERROR(VLOOKUP(B45,SignOnSheet!$D$5:$K$27,4,FALSE),"NON_LISTED"),"")</f>
        <v/>
      </c>
      <c r="G45" s="18" t="str">
        <f>IF(B45&lt;&gt;"",IFERROR(VLOOKUP(B45,SignOnSheet!$D$5:$K$27,5,FALSE),"NON_LISTED"),"")</f>
        <v/>
      </c>
      <c r="H45" s="18" t="str">
        <f>IF(B45&lt;&gt;"",IFERROR(VLOOKUP(B45,SignOnSheet!$D$5:$K$27,6,FALSE),"NON_LISTED"),"")</f>
        <v/>
      </c>
      <c r="I45" s="27" t="str">
        <f>IF(B45&lt;&gt;"",IFERROR(VLOOKUP(B45,SignOnSheet!$D$5:$K$27,2,FALSE),"NON_LISTED"),"")</f>
        <v/>
      </c>
      <c r="J45" s="18" t="str">
        <f t="shared" si="0"/>
        <v/>
      </c>
      <c r="K45" s="19" t="str">
        <f t="shared" si="1"/>
        <v/>
      </c>
      <c r="L45" s="19" t="str">
        <f t="shared" si="2"/>
        <v/>
      </c>
      <c r="M45" s="18" t="str">
        <f>IF(ISTEXT(C45),SignOnSheet!$U$31+1,IF(C45&lt;&gt;"",IFERROR(IF(L45&gt;0,RANK(L45,IF(L$6:L$47&gt;0,L$6:L$47,),1)-COUNTIF(L$6:L$47,"=0"),IF(L45&lt;&gt;"",SignOnSheet!$U$31+1,0)),0),""))</f>
        <v/>
      </c>
      <c r="N45" s="20" t="e">
        <f>IF(#REF!=N$5,IF(L45="",MAX($L$6:$L$47)+1,L45),"")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">
      <c r="A46" s="17" t="e">
        <f t="shared" si="3"/>
        <v>#REF!</v>
      </c>
      <c r="B46" s="11"/>
      <c r="C46" s="11"/>
      <c r="D46" s="17" t="str">
        <f>IF(B46&lt;&gt;"",IFERROR(VLOOKUP(B46,SignOnSheet!$D$5:$N$27,7,FALSE),"NON_LISTED"),"")</f>
        <v/>
      </c>
      <c r="E46" s="18" t="str">
        <f>IF(B46&lt;&gt;"",IFERROR(VLOOKUP(B46,SignOnSheet!$D$5:$K$27,3,FALSE),"NON_LISTED"),"")</f>
        <v/>
      </c>
      <c r="F46" s="18" t="str">
        <f>IF(B46&lt;&gt;"",IFERROR(VLOOKUP(B46,SignOnSheet!$D$5:$K$27,4,FALSE),"NON_LISTED"),"")</f>
        <v/>
      </c>
      <c r="G46" s="18" t="str">
        <f>IF(B46&lt;&gt;"",IFERROR(VLOOKUP(B46,SignOnSheet!$D$5:$K$27,5,FALSE),"NON_LISTED"),"")</f>
        <v/>
      </c>
      <c r="H46" s="18" t="str">
        <f>IF(B46&lt;&gt;"",IFERROR(VLOOKUP(B46,SignOnSheet!$D$5:$K$27,6,FALSE),"NON_LISTED"),"")</f>
        <v/>
      </c>
      <c r="I46" s="27" t="str">
        <f>IF(B46&lt;&gt;"",IFERROR(VLOOKUP(B46,SignOnSheet!$D$5:$K$27,2,FALSE),"NON_LISTED"),"")</f>
        <v/>
      </c>
      <c r="J46" s="18" t="str">
        <f t="shared" si="0"/>
        <v/>
      </c>
      <c r="K46" s="19" t="str">
        <f t="shared" si="1"/>
        <v/>
      </c>
      <c r="L46" s="19" t="str">
        <f t="shared" si="2"/>
        <v/>
      </c>
      <c r="M46" s="18" t="str">
        <f>IF(ISTEXT(C46),SignOnSheet!$U$31+1,IF(C46&lt;&gt;"",IFERROR(IF(L46&gt;0,RANK(L46,IF(L$6:L$47&gt;0,L$6:L$47,),1)-COUNTIF(L$6:L$47,"=0"),IF(L46&lt;&gt;"",SignOnSheet!$U$31+1,0)),0),""))</f>
        <v/>
      </c>
      <c r="N46" s="20" t="e">
        <f>IF(#REF!=N$5,IF(L46="",MAX($L$6:$L$47)+1,L46),"")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">
      <c r="A47" s="17" t="e">
        <f t="shared" si="3"/>
        <v>#REF!</v>
      </c>
      <c r="B47" s="11"/>
      <c r="C47" s="11"/>
      <c r="D47" s="17" t="str">
        <f>IF(B47&lt;&gt;"",IFERROR(VLOOKUP(B47,SignOnSheet!$D$5:$N$27,7,FALSE),"NON_LISTED"),"")</f>
        <v/>
      </c>
      <c r="E47" s="18" t="str">
        <f>IF(B47&lt;&gt;"",IFERROR(VLOOKUP(B47,SignOnSheet!$D$5:$K$27,3,FALSE),"NON_LISTED"),"")</f>
        <v/>
      </c>
      <c r="F47" s="18" t="str">
        <f>IF(B47&lt;&gt;"",IFERROR(VLOOKUP(B47,SignOnSheet!$D$5:$K$27,4,FALSE),"NON_LISTED"),"")</f>
        <v/>
      </c>
      <c r="G47" s="18" t="str">
        <f>IF(B47&lt;&gt;"",IFERROR(VLOOKUP(B47,SignOnSheet!$D$5:$K$27,5,FALSE),"NON_LISTED"),"")</f>
        <v/>
      </c>
      <c r="H47" s="18" t="str">
        <f>IF(B47&lt;&gt;"",IFERROR(VLOOKUP(B47,SignOnSheet!$D$5:$K$27,6,FALSE),"NON_LISTED"),"")</f>
        <v/>
      </c>
      <c r="I47" s="27" t="str">
        <f>IF(B47&lt;&gt;"",IFERROR(VLOOKUP(B47,SignOnSheet!$D$5:$K$27,2,FALSE),"NON_LISTED"),"")</f>
        <v/>
      </c>
      <c r="J47" s="18" t="str">
        <f t="shared" si="0"/>
        <v/>
      </c>
      <c r="K47" s="19" t="str">
        <f t="shared" si="1"/>
        <v/>
      </c>
      <c r="L47" s="19" t="str">
        <f t="shared" si="2"/>
        <v/>
      </c>
      <c r="M47" s="18" t="str">
        <f>IF(ISTEXT(C47),SignOnSheet!$U$31+1,IF(C47&lt;&gt;"",IFERROR(IF(L47&gt;0,RANK(L47,IF(L$6:L$47&gt;0,L$6:L$47,),1)-COUNTIF(L$6:L$47,"=0"),IF(L47&lt;&gt;"",SignOnSheet!$U$31+1,0)),0),""))</f>
        <v/>
      </c>
      <c r="N47" s="20" t="e">
        <f>IF(#REF!=N$5,IF(L47="",MAX($L$6:$L$47)+1,L47),"")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">
      <c r="A48" s="7"/>
      <c r="B48" s="8"/>
      <c r="C48" s="8"/>
      <c r="D48" s="7"/>
      <c r="E48" s="9"/>
      <c r="F48" s="7"/>
      <c r="G48" s="7"/>
      <c r="H48" s="7"/>
      <c r="I48" s="7"/>
      <c r="J48" s="9"/>
      <c r="K48" s="10"/>
      <c r="L48" s="10"/>
      <c r="M48" s="9"/>
      <c r="N48" s="9"/>
      <c r="O48" s="9"/>
      <c r="P48" s="9"/>
      <c r="Q48" s="9"/>
      <c r="R48" s="9"/>
    </row>
    <row r="49" spans="1:18" x14ac:dyDescent="0.2">
      <c r="A49" s="2"/>
      <c r="B49" t="s">
        <v>24</v>
      </c>
      <c r="C49" s="3"/>
      <c r="D49" s="2"/>
      <c r="E49" s="2"/>
      <c r="F49" s="3"/>
      <c r="G49" s="3"/>
      <c r="H49" s="3"/>
      <c r="I49" s="3"/>
      <c r="J49" s="4"/>
      <c r="K49" s="2"/>
      <c r="L49" s="4"/>
      <c r="M49" s="2"/>
      <c r="N49" s="2"/>
      <c r="O49" s="2"/>
      <c r="P49" s="2"/>
      <c r="Q49" s="2"/>
      <c r="R49" s="2"/>
    </row>
  </sheetData>
  <autoFilter ref="A5:M5">
    <sortState ref="A5:M55">
      <sortCondition ref="M4"/>
    </sortState>
  </autoFilter>
  <mergeCells count="1">
    <mergeCell ref="N4:T4"/>
  </mergeCells>
  <conditionalFormatting sqref="B27:B31">
    <cfRule type="duplicateValues" dxfId="65" priority="7"/>
  </conditionalFormatting>
  <conditionalFormatting sqref="B25:B26">
    <cfRule type="duplicateValues" dxfId="64" priority="5"/>
  </conditionalFormatting>
  <conditionalFormatting sqref="C6:C15">
    <cfRule type="duplicateValues" dxfId="63" priority="8"/>
  </conditionalFormatting>
  <conditionalFormatting sqref="B6:B24">
    <cfRule type="duplicateValues" dxfId="62" priority="9"/>
  </conditionalFormatting>
  <conditionalFormatting sqref="B6:B22">
    <cfRule type="duplicateValues" dxfId="61" priority="11"/>
  </conditionalFormatting>
  <pageMargins left="0.70866141732283472" right="0.70866141732283472" top="0.74803149606299213" bottom="0.74803149606299213" header="0.31496062992125984" footer="0.31496062992125984"/>
  <pageSetup scale="62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47"/>
  <sheetViews>
    <sheetView view="pageBreakPreview" topLeftCell="A5" zoomScale="70" zoomScaleSheetLayoutView="70" workbookViewId="0">
      <selection activeCell="A19" sqref="A19:XFD20"/>
    </sheetView>
  </sheetViews>
  <sheetFormatPr defaultColWidth="8.85546875" defaultRowHeight="12.75" x14ac:dyDescent="0.2"/>
  <cols>
    <col min="3" max="3" width="10.42578125" customWidth="1"/>
    <col min="4" max="4" width="35.85546875" customWidth="1"/>
    <col min="5" max="5" width="10.85546875" customWidth="1"/>
    <col min="6" max="7" width="7.140625" customWidth="1"/>
    <col min="8" max="8" width="6" customWidth="1"/>
    <col min="9" max="9" width="1.28515625" customWidth="1"/>
    <col min="11" max="11" width="6" bestFit="1" customWidth="1"/>
    <col min="12" max="12" width="10" customWidth="1"/>
    <col min="13" max="13" width="11" customWidth="1"/>
    <col min="14" max="14" width="8.140625" hidden="1" customWidth="1"/>
    <col min="15" max="15" width="8" customWidth="1"/>
    <col min="16" max="16" width="8.140625" customWidth="1"/>
    <col min="17" max="17" width="3.85546875" customWidth="1"/>
    <col min="18" max="18" width="8.140625" customWidth="1"/>
    <col min="19" max="20" width="8.42578125" customWidth="1"/>
  </cols>
  <sheetData>
    <row r="1" spans="1:25" s="43" customFormat="1" ht="150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75" x14ac:dyDescent="0.25">
      <c r="B2" s="14" t="s">
        <v>25</v>
      </c>
      <c r="C2" s="13">
        <v>3</v>
      </c>
      <c r="F2" s="84"/>
      <c r="G2" s="84"/>
      <c r="H2" s="84"/>
      <c r="I2" s="84"/>
      <c r="J2" s="84"/>
    </row>
    <row r="3" spans="1:25" x14ac:dyDescent="0.2">
      <c r="B3" s="41" t="s">
        <v>280</v>
      </c>
      <c r="C3" s="83" t="s">
        <v>420</v>
      </c>
      <c r="F3" s="84"/>
      <c r="G3" s="84"/>
      <c r="H3" s="84"/>
      <c r="I3" s="84"/>
      <c r="J3" s="18">
        <f>-1*(IFERROR(IF(LEFT(C3,1)&lt;&gt;"D",IFERROR(RIGHT(C3,2)+LEFT(RIGHT(C3,4),2)*60+(C3-RIGHT(C3,4))/10000*3600,""),"" ),""))</f>
        <v>-360</v>
      </c>
    </row>
    <row r="4" spans="1:25" x14ac:dyDescent="0.2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4"/>
      <c r="O4" s="134"/>
      <c r="P4" s="134"/>
      <c r="Q4" s="134"/>
      <c r="R4" s="134"/>
      <c r="S4" s="134"/>
      <c r="T4" s="134"/>
    </row>
    <row r="5" spans="1:25" ht="51" x14ac:dyDescent="0.2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">
      <c r="A6" s="17" t="e">
        <f>#REF!+1</f>
        <v>#REF!</v>
      </c>
      <c r="B6" s="11">
        <v>23</v>
      </c>
      <c r="C6" s="11">
        <v>3602</v>
      </c>
      <c r="D6" s="17" t="str">
        <f>IF(B6&lt;&gt;"",IFERROR(VLOOKUP(B6,SignOnSheet!$D$5:$N$27,7,FALSE),"NON_LISTED"),"")</f>
        <v>Garth Loudon-Robbie Edouard-Betsy</v>
      </c>
      <c r="E6" s="18" t="str">
        <f>IF(B6&lt;&gt;"",IFERROR(VLOOKUP(B6,SignOnSheet!$D$5:$K$27,3,FALSE),"NON_LISTED"),"")</f>
        <v>Hobie 16</v>
      </c>
      <c r="F6" s="18">
        <f>IF(B6&lt;&gt;"",IFERROR(VLOOKUP(B6,SignOnSheet!$D$5:$K$27,4,FALSE),"NON_LISTED"),"")</f>
        <v>1.21</v>
      </c>
      <c r="G6" s="18" t="str">
        <f>IF(B6&lt;&gt;"",IFERROR(VLOOKUP(B6,SignOnSheet!$D$5:$K$27,5,FALSE),"NON_LISTED"),"")</f>
        <v>B</v>
      </c>
      <c r="H6" s="18">
        <f>IF(B6&lt;&gt;"",IFERROR(VLOOKUP(B6,SignOnSheet!$D$5:$K$27,6,FALSE),"NON_LISTED"),"")</f>
        <v>3</v>
      </c>
      <c r="I6" s="39">
        <f>IF(B6&lt;&gt;"",IFERROR(VLOOKUP(B6,SignOnSheet!$D$5:$K$27,2,FALSE),"NON_LISTED"),"")</f>
        <v>0</v>
      </c>
      <c r="J6" s="18">
        <f t="shared" ref="J6:J45" si="0">IFERROR(IF(LEFT(C6,1)&lt;&gt;"D",IFERROR(RIGHT(C6,2)+LEFT(RIGHT(C6,4),2)*60+(C6-RIGHT(C6,4))/10000*3600-IF(G6="B",$J$4,$J$3),""),"" ),"")</f>
        <v>2162</v>
      </c>
      <c r="K6" s="19">
        <f t="shared" ref="K6:K45" si="1">IF(C6&lt;&gt;"",IFERROR(IF(C6&gt;0,RANK(J6,IF(J$6:J$45&gt;0,J$6:J$45,),1)-COUNTIF(J$6:J$45,"=0"),IF(C6="",COUNT(J$6:J$45)+1,0)),0),"")</f>
        <v>1</v>
      </c>
      <c r="L6" s="19">
        <f t="shared" ref="L6:L45" si="2">IFERROR(IF(J6&lt;&gt;"",J6/F6,"")/H6,"")</f>
        <v>595.59228650137743</v>
      </c>
      <c r="M6" s="18">
        <f>IF(ISTEXT(C6),SignOnSheet!$U$31+1,IF(C6&lt;&gt;"",IFERROR(IF(L6&gt;0,RANK(L6,IF(L$6:L$45&gt;0,L$6:L$45,),1)-COUNTIF(L$6:L$45,"=0"),IF(L6&lt;&gt;"",SignOnSheet!$U$31+1,0)),0),""))</f>
        <v>1</v>
      </c>
      <c r="N6" s="20" t="e">
        <f>IF(#REF!=N$5,IF(L6="",MAX($L$6:$L$45)+1,L6),"")</f>
        <v>#REF!</v>
      </c>
      <c r="O6" s="20"/>
      <c r="P6" s="20"/>
      <c r="Q6" s="20"/>
      <c r="R6" s="18"/>
      <c r="S6" s="20"/>
      <c r="T6" s="18"/>
    </row>
    <row r="7" spans="1:25" x14ac:dyDescent="0.2">
      <c r="A7" s="17" t="e">
        <f t="shared" ref="A7:A45" si="3">A6+1</f>
        <v>#REF!</v>
      </c>
      <c r="B7" s="11">
        <v>115106</v>
      </c>
      <c r="C7" s="11">
        <v>3849</v>
      </c>
      <c r="D7" s="17" t="str">
        <f>IF(B7&lt;&gt;"",IFERROR(VLOOKUP(B7,SignOnSheet!$D$5:$N$27,7,FALSE),"NON_LISTED"),"")</f>
        <v>Robert Fine-Stephanie Goodyer</v>
      </c>
      <c r="E7" s="18" t="str">
        <f>IF(B7&lt;&gt;"",IFERROR(VLOOKUP(B7,SignOnSheet!$D$5:$K$27,3,FALSE),"NON_LISTED"),"")</f>
        <v>Hobie 16</v>
      </c>
      <c r="F7" s="18">
        <f>IF(B7&lt;&gt;"",IFERROR(VLOOKUP(B7,SignOnSheet!$D$5:$K$27,4,FALSE),"NON_LISTED"),"")</f>
        <v>1.21</v>
      </c>
      <c r="G7" s="18" t="str">
        <f>IF(B7&lt;&gt;"",IFERROR(VLOOKUP(B7,SignOnSheet!$D$5:$K$27,5,FALSE),"NON_LISTED"),"")</f>
        <v>B</v>
      </c>
      <c r="H7" s="18">
        <f>IF(B7&lt;&gt;"",IFERROR(VLOOKUP(B7,SignOnSheet!$D$5:$K$27,6,FALSE),"NON_LISTED"),"")</f>
        <v>3</v>
      </c>
      <c r="I7" s="39">
        <f>IF(B7&lt;&gt;"",IFERROR(VLOOKUP(B7,SignOnSheet!$D$5:$K$27,2,FALSE),"NON_LISTED"),"")</f>
        <v>0</v>
      </c>
      <c r="J7" s="18">
        <f t="shared" si="0"/>
        <v>2329</v>
      </c>
      <c r="K7" s="19">
        <f t="shared" si="1"/>
        <v>2</v>
      </c>
      <c r="L7" s="19">
        <f t="shared" si="2"/>
        <v>641.59779614325078</v>
      </c>
      <c r="M7" s="18">
        <f>IF(ISTEXT(C7),SignOnSheet!$U$31+1,IF(C7&lt;&gt;"",IFERROR(IF(L7&gt;0,RANK(L7,IF(L$6:L$45&gt;0,L$6:L$45,),1)-COUNTIF(L$6:L$45,"=0"),IF(L7&lt;&gt;"",SignOnSheet!$U$31+1,0)),0),""))</f>
        <v>2</v>
      </c>
      <c r="N7" s="20" t="e">
        <f>IF(#REF!=N$5,IF(L7="",MAX($L$6:$L$45)+1,L7),"")</f>
        <v>#REF!</v>
      </c>
      <c r="O7" s="20"/>
      <c r="P7" s="20"/>
      <c r="Q7" s="20"/>
      <c r="R7" s="18"/>
      <c r="S7" s="20"/>
      <c r="T7" s="18"/>
    </row>
    <row r="8" spans="1:25" x14ac:dyDescent="0.2">
      <c r="A8" s="17" t="e">
        <f t="shared" si="3"/>
        <v>#REF!</v>
      </c>
      <c r="B8" s="11">
        <v>114146</v>
      </c>
      <c r="C8" s="11">
        <v>3855</v>
      </c>
      <c r="D8" s="17" t="str">
        <f>IF(B8&lt;&gt;"",IFERROR(VLOOKUP(B8,SignOnSheet!$D$5:$N$27,7,FALSE),"NON_LISTED"),"")</f>
        <v>Andrew Boyd-Kim Troll</v>
      </c>
      <c r="E8" s="18" t="str">
        <f>IF(B8&lt;&gt;"",IFERROR(VLOOKUP(B8,SignOnSheet!$D$5:$K$27,3,FALSE),"NON_LISTED"),"")</f>
        <v>Hobie 16</v>
      </c>
      <c r="F8" s="18">
        <f>IF(B8&lt;&gt;"",IFERROR(VLOOKUP(B8,SignOnSheet!$D$5:$K$27,4,FALSE),"NON_LISTED"),"")</f>
        <v>1.21</v>
      </c>
      <c r="G8" s="18" t="str">
        <f>IF(B8&lt;&gt;"",IFERROR(VLOOKUP(B8,SignOnSheet!$D$5:$K$27,5,FALSE),"NON_LISTED"),"")</f>
        <v>B</v>
      </c>
      <c r="H8" s="18">
        <f>IF(B8&lt;&gt;"",IFERROR(VLOOKUP(B8,SignOnSheet!$D$5:$K$27,6,FALSE),"NON_LISTED"),"")</f>
        <v>3</v>
      </c>
      <c r="I8" s="39">
        <f>IF(B8&lt;&gt;"",IFERROR(VLOOKUP(B8,SignOnSheet!$D$5:$K$27,2,FALSE),"NON_LISTED"),"")</f>
        <v>0</v>
      </c>
      <c r="J8" s="18">
        <f t="shared" si="0"/>
        <v>2335</v>
      </c>
      <c r="K8" s="19">
        <f t="shared" si="1"/>
        <v>3</v>
      </c>
      <c r="L8" s="19">
        <f t="shared" si="2"/>
        <v>643.25068870523421</v>
      </c>
      <c r="M8" s="18">
        <f>IF(ISTEXT(C8),SignOnSheet!$U$31+1,IF(C8&lt;&gt;"",IFERROR(IF(L8&gt;0,RANK(L8,IF(L$6:L$45&gt;0,L$6:L$45,),1)-COUNTIF(L$6:L$45,"=0"),IF(L8&lt;&gt;"",SignOnSheet!$U$31+1,0)),0),""))</f>
        <v>3</v>
      </c>
      <c r="N8" s="20" t="e">
        <f>IF(#REF!=N$5,IF(L8="",MAX($L$6:$L$45)+1,L8),"")</f>
        <v>#REF!</v>
      </c>
      <c r="O8" s="20"/>
      <c r="P8" s="20"/>
      <c r="Q8" s="20"/>
      <c r="R8" s="18"/>
      <c r="S8" s="20"/>
      <c r="T8" s="18"/>
    </row>
    <row r="9" spans="1:25" x14ac:dyDescent="0.2">
      <c r="A9" s="17" t="e">
        <f t="shared" si="3"/>
        <v>#REF!</v>
      </c>
      <c r="B9" s="35">
        <v>112480</v>
      </c>
      <c r="C9" s="35">
        <v>3915</v>
      </c>
      <c r="D9" s="17" t="str">
        <f>IF(B9&lt;&gt;"",IFERROR(VLOOKUP(B9,SignOnSheet!$D$5:$N$27,7,FALSE),"NON_LISTED"),"")</f>
        <v>Craig Wood-Carrie Wood</v>
      </c>
      <c r="E9" s="18" t="str">
        <f>IF(B9&lt;&gt;"",IFERROR(VLOOKUP(B9,SignOnSheet!$D$5:$K$27,3,FALSE),"NON_LISTED"),"")</f>
        <v>Hobie 16</v>
      </c>
      <c r="F9" s="18">
        <f>IF(B9&lt;&gt;"",IFERROR(VLOOKUP(B9,SignOnSheet!$D$5:$K$27,4,FALSE),"NON_LISTED"),"")</f>
        <v>1.21</v>
      </c>
      <c r="G9" s="18" t="str">
        <f>IF(B9&lt;&gt;"",IFERROR(VLOOKUP(B9,SignOnSheet!$D$5:$K$27,5,FALSE),"NON_LISTED"),"")</f>
        <v>B</v>
      </c>
      <c r="H9" s="18">
        <f>IF(B9&lt;&gt;"",IFERROR(VLOOKUP(B9,SignOnSheet!$D$5:$K$27,6,FALSE),"NON_LISTED"),"")</f>
        <v>3</v>
      </c>
      <c r="I9" s="39">
        <f>IF(B9&lt;&gt;"",IFERROR(VLOOKUP(B9,SignOnSheet!$D$5:$K$27,2,FALSE),"NON_LISTED"),"")</f>
        <v>0</v>
      </c>
      <c r="J9" s="18">
        <f t="shared" si="0"/>
        <v>2355</v>
      </c>
      <c r="K9" s="19">
        <f t="shared" si="1"/>
        <v>4</v>
      </c>
      <c r="L9" s="19">
        <f t="shared" si="2"/>
        <v>648.76033057851248</v>
      </c>
      <c r="M9" s="18">
        <f>IF(ISTEXT(C9),SignOnSheet!$U$31+1,IF(C9&lt;&gt;"",IFERROR(IF(L9&gt;0,RANK(L9,IF(L$6:L$45&gt;0,L$6:L$45,),1)-COUNTIF(L$6:L$45,"=0"),IF(L9&lt;&gt;"",SignOnSheet!$U$31+1,0)),0),""))</f>
        <v>4</v>
      </c>
      <c r="N9" s="20" t="e">
        <f>IF(#REF!=N$5,IF(L9="",MAX($L$6:$L$45)+1,L9),"")</f>
        <v>#REF!</v>
      </c>
      <c r="O9" s="20"/>
      <c r="P9" s="20"/>
      <c r="Q9" s="20"/>
      <c r="R9" s="18"/>
      <c r="S9" s="20"/>
      <c r="T9" s="18"/>
    </row>
    <row r="10" spans="1:25" x14ac:dyDescent="0.2">
      <c r="A10" s="17" t="e">
        <f t="shared" si="3"/>
        <v>#REF!</v>
      </c>
      <c r="B10" s="11">
        <v>115081</v>
      </c>
      <c r="C10" s="11">
        <v>3928</v>
      </c>
      <c r="D10" s="17" t="str">
        <f>IF(B10&lt;&gt;"",IFERROR(VLOOKUP(B10,SignOnSheet!$D$5:$N$27,7,FALSE),"NON_LISTED"),"")</f>
        <v>Joe Bilstein-Chiara Cei</v>
      </c>
      <c r="E10" s="18" t="str">
        <f>IF(B10&lt;&gt;"",IFERROR(VLOOKUP(B10,SignOnSheet!$D$5:$K$27,3,FALSE),"NON_LISTED"),"")</f>
        <v>Hobie 16</v>
      </c>
      <c r="F10" s="18">
        <f>IF(B10&lt;&gt;"",IFERROR(VLOOKUP(B10,SignOnSheet!$D$5:$K$27,4,FALSE),"NON_LISTED"),"")</f>
        <v>1.21</v>
      </c>
      <c r="G10" s="18" t="str">
        <f>IF(B10&lt;&gt;"",IFERROR(VLOOKUP(B10,SignOnSheet!$D$5:$K$27,5,FALSE),"NON_LISTED"),"")</f>
        <v>B</v>
      </c>
      <c r="H10" s="18">
        <f>IF(B10&lt;&gt;"",IFERROR(VLOOKUP(B10,SignOnSheet!$D$5:$K$27,6,FALSE),"NON_LISTED"),"")</f>
        <v>3</v>
      </c>
      <c r="I10" s="39">
        <f>IF(B10&lt;&gt;"",IFERROR(VLOOKUP(B10,SignOnSheet!$D$5:$K$27,2,FALSE),"NON_LISTED"),"")</f>
        <v>0</v>
      </c>
      <c r="J10" s="18">
        <f t="shared" si="0"/>
        <v>2368</v>
      </c>
      <c r="K10" s="19">
        <f t="shared" si="1"/>
        <v>5</v>
      </c>
      <c r="L10" s="19">
        <f t="shared" si="2"/>
        <v>652.34159779614322</v>
      </c>
      <c r="M10" s="18">
        <f>IF(ISTEXT(C10),SignOnSheet!$U$31+1,IF(C10&lt;&gt;"",IFERROR(IF(L10&gt;0,RANK(L10,IF(L$6:L$45&gt;0,L$6:L$45,),1)-COUNTIF(L$6:L$45,"=0"),IF(L10&lt;&gt;"",SignOnSheet!$U$31+1,0)),0),""))</f>
        <v>5</v>
      </c>
      <c r="N10" s="20" t="e">
        <f>IF(#REF!=N$5,IF(L10="",MAX($L$6:$L$45)+1,L10),"")</f>
        <v>#REF!</v>
      </c>
      <c r="O10" s="20"/>
      <c r="P10" s="20"/>
      <c r="Q10" s="20"/>
      <c r="R10" s="18"/>
      <c r="S10" s="20"/>
      <c r="T10" s="18"/>
    </row>
    <row r="11" spans="1:25" x14ac:dyDescent="0.2">
      <c r="A11" s="17" t="e">
        <f t="shared" si="3"/>
        <v>#REF!</v>
      </c>
      <c r="B11" s="11">
        <v>112647</v>
      </c>
      <c r="C11" s="11">
        <v>3945</v>
      </c>
      <c r="D11" s="17" t="str">
        <f>IF(B11&lt;&gt;"",IFERROR(VLOOKUP(B11,SignOnSheet!$D$5:$N$27,7,FALSE),"NON_LISTED"),"")</f>
        <v>John van der Vyver-Sam van der Vyver</v>
      </c>
      <c r="E11" s="18" t="str">
        <f>IF(B11&lt;&gt;"",IFERROR(VLOOKUP(B11,SignOnSheet!$D$5:$K$27,3,FALSE),"NON_LISTED"),"")</f>
        <v>Hobie 16</v>
      </c>
      <c r="F11" s="18">
        <f>IF(B11&lt;&gt;"",IFERROR(VLOOKUP(B11,SignOnSheet!$D$5:$K$27,4,FALSE),"NON_LISTED"),"")</f>
        <v>1.21</v>
      </c>
      <c r="G11" s="18" t="str">
        <f>IF(B11&lt;&gt;"",IFERROR(VLOOKUP(B11,SignOnSheet!$D$5:$K$27,5,FALSE),"NON_LISTED"),"")</f>
        <v>B</v>
      </c>
      <c r="H11" s="18">
        <f>IF(B11&lt;&gt;"",IFERROR(VLOOKUP(B11,SignOnSheet!$D$5:$K$27,6,FALSE),"NON_LISTED"),"")</f>
        <v>3</v>
      </c>
      <c r="I11" s="39">
        <f>IF(B11&lt;&gt;"",IFERROR(VLOOKUP(B11,SignOnSheet!$D$5:$K$27,2,FALSE),"NON_LISTED"),"")</f>
        <v>0</v>
      </c>
      <c r="J11" s="18">
        <f t="shared" si="0"/>
        <v>2385</v>
      </c>
      <c r="K11" s="19">
        <f t="shared" si="1"/>
        <v>6</v>
      </c>
      <c r="L11" s="19">
        <f t="shared" si="2"/>
        <v>657.02479338842977</v>
      </c>
      <c r="M11" s="18">
        <f>IF(ISTEXT(C11),SignOnSheet!$U$31+1,IF(C11&lt;&gt;"",IFERROR(IF(L11&gt;0,RANK(L11,IF(L$6:L$45&gt;0,L$6:L$45,),1)-COUNTIF(L$6:L$45,"=0"),IF(L11&lt;&gt;"",SignOnSheet!$U$31+1,0)),0),""))</f>
        <v>6</v>
      </c>
      <c r="N11" s="20" t="e">
        <f>IF(#REF!=N$5,IF(L11="",MAX($L$6:$L$45)+1,L11),"")</f>
        <v>#REF!</v>
      </c>
      <c r="O11" s="20"/>
      <c r="P11" s="20"/>
      <c r="Q11" s="20"/>
      <c r="R11" s="18"/>
      <c r="S11" s="20"/>
      <c r="T11" s="18"/>
    </row>
    <row r="12" spans="1:25" x14ac:dyDescent="0.2">
      <c r="A12" s="17" t="e">
        <f t="shared" si="3"/>
        <v>#REF!</v>
      </c>
      <c r="B12" s="11">
        <v>91082</v>
      </c>
      <c r="C12" s="11">
        <v>3947</v>
      </c>
      <c r="D12" s="17" t="str">
        <f>IF(B12&lt;&gt;"",IFERROR(VLOOKUP(B12,SignOnSheet!$D$5:$N$27,7,FALSE),"NON_LISTED"),"")</f>
        <v>David Scott-Suzanne Morton</v>
      </c>
      <c r="E12" s="18" t="str">
        <f>IF(B12&lt;&gt;"",IFERROR(VLOOKUP(B12,SignOnSheet!$D$5:$K$27,3,FALSE),"NON_LISTED"),"")</f>
        <v>Hobie 16</v>
      </c>
      <c r="F12" s="18">
        <f>IF(B12&lt;&gt;"",IFERROR(VLOOKUP(B12,SignOnSheet!$D$5:$K$27,4,FALSE),"NON_LISTED"),"")</f>
        <v>1.21</v>
      </c>
      <c r="G12" s="18" t="str">
        <f>IF(B12&lt;&gt;"",IFERROR(VLOOKUP(B12,SignOnSheet!$D$5:$K$27,5,FALSE),"NON_LISTED"),"")</f>
        <v>B</v>
      </c>
      <c r="H12" s="18">
        <f>IF(B12&lt;&gt;"",IFERROR(VLOOKUP(B12,SignOnSheet!$D$5:$K$27,6,FALSE),"NON_LISTED"),"")</f>
        <v>3</v>
      </c>
      <c r="I12" s="39">
        <f>IF(B12&lt;&gt;"",IFERROR(VLOOKUP(B12,SignOnSheet!$D$5:$K$27,2,FALSE),"NON_LISTED"),"")</f>
        <v>0</v>
      </c>
      <c r="J12" s="18">
        <f t="shared" si="0"/>
        <v>2387</v>
      </c>
      <c r="K12" s="19">
        <f t="shared" si="1"/>
        <v>7</v>
      </c>
      <c r="L12" s="19">
        <f t="shared" si="2"/>
        <v>657.57575757575762</v>
      </c>
      <c r="M12" s="18">
        <f>IF(ISTEXT(C12),SignOnSheet!$U$31+1,IF(C12&lt;&gt;"",IFERROR(IF(L12&gt;0,RANK(L12,IF(L$6:L$45&gt;0,L$6:L$45,),1)-COUNTIF(L$6:L$45,"=0"),IF(L12&lt;&gt;"",SignOnSheet!$U$31+1,0)),0),""))</f>
        <v>7</v>
      </c>
      <c r="N12" s="20" t="e">
        <f>IF(#REF!=N$5,IF(L12="",MAX($L$6:$L$45)+1,L12),"")</f>
        <v>#REF!</v>
      </c>
      <c r="O12" s="20"/>
      <c r="P12" s="20"/>
      <c r="Q12" s="20"/>
      <c r="R12" s="18"/>
      <c r="S12" s="20"/>
      <c r="T12" s="18"/>
    </row>
    <row r="13" spans="1:25" x14ac:dyDescent="0.2">
      <c r="A13" s="17" t="e">
        <f t="shared" si="3"/>
        <v>#REF!</v>
      </c>
      <c r="B13" s="11">
        <v>113344</v>
      </c>
      <c r="C13" s="11">
        <v>4013</v>
      </c>
      <c r="D13" s="17" t="str">
        <f>IF(B13&lt;&gt;"",IFERROR(VLOOKUP(B13,SignOnSheet!$D$5:$N$27,7,FALSE),"NON_LISTED"),"")</f>
        <v>Cyrille Girardin-Rob Pettit</v>
      </c>
      <c r="E13" s="18" t="str">
        <f>IF(B13&lt;&gt;"",IFERROR(VLOOKUP(B13,SignOnSheet!$D$5:$K$27,3,FALSE),"NON_LISTED"),"")</f>
        <v>Hobie 16</v>
      </c>
      <c r="F13" s="18">
        <f>IF(B13&lt;&gt;"",IFERROR(VLOOKUP(B13,SignOnSheet!$D$5:$K$27,4,FALSE),"NON_LISTED"),"")</f>
        <v>1.21</v>
      </c>
      <c r="G13" s="18" t="str">
        <f>IF(B13&lt;&gt;"",IFERROR(VLOOKUP(B13,SignOnSheet!$D$5:$K$27,5,FALSE),"NON_LISTED"),"")</f>
        <v>B</v>
      </c>
      <c r="H13" s="18">
        <f>IF(B13&lt;&gt;"",IFERROR(VLOOKUP(B13,SignOnSheet!$D$5:$K$27,6,FALSE),"NON_LISTED"),"")</f>
        <v>3</v>
      </c>
      <c r="I13" s="39">
        <f>IF(B13&lt;&gt;"",IFERROR(VLOOKUP(B13,SignOnSheet!$D$5:$K$27,2,FALSE),"NON_LISTED"),"")</f>
        <v>0</v>
      </c>
      <c r="J13" s="18">
        <f t="shared" si="0"/>
        <v>2413</v>
      </c>
      <c r="K13" s="19">
        <f t="shared" si="1"/>
        <v>8</v>
      </c>
      <c r="L13" s="19">
        <f t="shared" si="2"/>
        <v>664.73829201101933</v>
      </c>
      <c r="M13" s="18">
        <f>IF(ISTEXT(C13),SignOnSheet!$U$31+1,IF(C13&lt;&gt;"",IFERROR(IF(L13&gt;0,RANK(L13,IF(L$6:L$45&gt;0,L$6:L$45,),1)-COUNTIF(L$6:L$45,"=0"),IF(L13&lt;&gt;"",SignOnSheet!$U$31+1,0)),0),""))</f>
        <v>8</v>
      </c>
      <c r="N13" s="20" t="e">
        <f>IF(#REF!=N$5,IF(L13="",MAX($L$6:$L$45)+1,L13),"")</f>
        <v>#REF!</v>
      </c>
      <c r="O13" s="20"/>
      <c r="P13" s="20"/>
      <c r="Q13" s="20"/>
      <c r="R13" s="18"/>
      <c r="S13" s="20"/>
      <c r="T13" s="18"/>
    </row>
    <row r="14" spans="1:25" x14ac:dyDescent="0.2">
      <c r="A14" s="17" t="e">
        <f t="shared" si="3"/>
        <v>#REF!</v>
      </c>
      <c r="B14" s="11">
        <v>113744</v>
      </c>
      <c r="C14" s="11">
        <v>4016</v>
      </c>
      <c r="D14" s="17" t="str">
        <f>IF(B14&lt;&gt;"",IFERROR(VLOOKUP(B14,SignOnSheet!$D$5:$N$27,7,FALSE),"NON_LISTED"),"")</f>
        <v>Grahame Southwick-Sharon Rayner</v>
      </c>
      <c r="E14" s="18" t="str">
        <f>IF(B14&lt;&gt;"",IFERROR(VLOOKUP(B14,SignOnSheet!$D$5:$K$27,3,FALSE),"NON_LISTED"),"")</f>
        <v>Hobie 16</v>
      </c>
      <c r="F14" s="18">
        <f>IF(B14&lt;&gt;"",IFERROR(VLOOKUP(B14,SignOnSheet!$D$5:$K$27,4,FALSE),"NON_LISTED"),"")</f>
        <v>1.21</v>
      </c>
      <c r="G14" s="18" t="str">
        <f>IF(B14&lt;&gt;"",IFERROR(VLOOKUP(B14,SignOnSheet!$D$5:$K$27,5,FALSE),"NON_LISTED"),"")</f>
        <v>B</v>
      </c>
      <c r="H14" s="18">
        <f>IF(B14&lt;&gt;"",IFERROR(VLOOKUP(B14,SignOnSheet!$D$5:$K$27,6,FALSE),"NON_LISTED"),"")</f>
        <v>3</v>
      </c>
      <c r="I14" s="39">
        <f>IF(B14&lt;&gt;"",IFERROR(VLOOKUP(B14,SignOnSheet!$D$5:$K$27,2,FALSE),"NON_LISTED"),"")</f>
        <v>0</v>
      </c>
      <c r="J14" s="18">
        <f t="shared" si="0"/>
        <v>2416</v>
      </c>
      <c r="K14" s="19">
        <f t="shared" si="1"/>
        <v>9</v>
      </c>
      <c r="L14" s="19">
        <f t="shared" si="2"/>
        <v>665.56473829201104</v>
      </c>
      <c r="M14" s="18">
        <f>IF(ISTEXT(C14),SignOnSheet!$U$31+1,IF(C14&lt;&gt;"",IFERROR(IF(L14&gt;0,RANK(L14,IF(L$6:L$45&gt;0,L$6:L$45,),1)-COUNTIF(L$6:L$45,"=0"),IF(L14&lt;&gt;"",SignOnSheet!$U$31+1,0)),0),""))</f>
        <v>9</v>
      </c>
      <c r="N14" s="20" t="e">
        <f>IF(#REF!=N$5,IF(L14="",MAX($L$6:$L$45)+1,L14),"")</f>
        <v>#REF!</v>
      </c>
      <c r="O14" s="20"/>
      <c r="P14" s="20"/>
      <c r="Q14" s="20"/>
      <c r="R14" s="18"/>
      <c r="S14" s="20"/>
      <c r="T14" s="18"/>
    </row>
    <row r="15" spans="1:25" x14ac:dyDescent="0.2">
      <c r="A15" s="17" t="e">
        <f t="shared" si="3"/>
        <v>#REF!</v>
      </c>
      <c r="B15" s="11">
        <v>115105</v>
      </c>
      <c r="C15" s="11">
        <v>4440</v>
      </c>
      <c r="D15" s="17" t="str">
        <f>IF(B15&lt;&gt;"",IFERROR(VLOOKUP(B15,SignOnSheet!$D$5:$N$27,7,FALSE),"NON_LISTED"),"")</f>
        <v>Matteaus Walcher-Adriana Mariano</v>
      </c>
      <c r="E15" s="18" t="str">
        <f>IF(B15&lt;&gt;"",IFERROR(VLOOKUP(B15,SignOnSheet!$D$5:$K$27,3,FALSE),"NON_LISTED"),"")</f>
        <v>Hobie 16</v>
      </c>
      <c r="F15" s="18">
        <f>IF(B15&lt;&gt;"",IFERROR(VLOOKUP(B15,SignOnSheet!$D$5:$K$27,4,FALSE),"NON_LISTED"),"")</f>
        <v>1.21</v>
      </c>
      <c r="G15" s="18" t="str">
        <f>IF(B15&lt;&gt;"",IFERROR(VLOOKUP(B15,SignOnSheet!$D$5:$K$27,5,FALSE),"NON_LISTED"),"")</f>
        <v>B</v>
      </c>
      <c r="H15" s="18">
        <f>IF(B15&lt;&gt;"",IFERROR(VLOOKUP(B15,SignOnSheet!$D$5:$K$27,6,FALSE),"NON_LISTED"),"")</f>
        <v>3</v>
      </c>
      <c r="I15" s="39">
        <f>IF(B15&lt;&gt;"",IFERROR(VLOOKUP(B15,SignOnSheet!$D$5:$K$27,2,FALSE),"NON_LISTED"),"")</f>
        <v>0</v>
      </c>
      <c r="J15" s="18">
        <f t="shared" si="0"/>
        <v>2680</v>
      </c>
      <c r="K15" s="19">
        <f t="shared" si="1"/>
        <v>10</v>
      </c>
      <c r="L15" s="19">
        <f t="shared" si="2"/>
        <v>738.29201101928368</v>
      </c>
      <c r="M15" s="18">
        <f>IF(ISTEXT(C15),SignOnSheet!$U$31+1,IF(C15&lt;&gt;"",IFERROR(IF(L15&gt;0,RANK(L15,IF(L$6:L$45&gt;0,L$6:L$45,),1)-COUNTIF(L$6:L$45,"=0"),IF(L15&lt;&gt;"",SignOnSheet!$U$31+1,0)),0),""))</f>
        <v>10</v>
      </c>
      <c r="N15" s="20" t="e">
        <f>IF(#REF!=N$5,IF(L15="",MAX($L$6:$L$45)+1,L15),"")</f>
        <v>#REF!</v>
      </c>
      <c r="O15" s="20"/>
      <c r="P15" s="20"/>
      <c r="Q15" s="20"/>
      <c r="R15" s="18"/>
      <c r="S15" s="20"/>
      <c r="T15" s="18"/>
    </row>
    <row r="16" spans="1:25" x14ac:dyDescent="0.2">
      <c r="A16" s="17" t="e">
        <f t="shared" si="3"/>
        <v>#REF!</v>
      </c>
      <c r="B16" s="11">
        <v>112555</v>
      </c>
      <c r="C16" s="11">
        <v>4708</v>
      </c>
      <c r="D16" s="17" t="str">
        <f>IF(B16&lt;&gt;"",IFERROR(VLOOKUP(B16,SignOnSheet!$D$5:$N$27,7,FALSE),"NON_LISTED"),"")</f>
        <v>Kees De Graaf-Anna Chandler</v>
      </c>
      <c r="E16" s="18" t="str">
        <f>IF(B16&lt;&gt;"",IFERROR(VLOOKUP(B16,SignOnSheet!$D$5:$K$27,3,FALSE),"NON_LISTED"),"")</f>
        <v>Hobie 16</v>
      </c>
      <c r="F16" s="18">
        <f>IF(B16&lt;&gt;"",IFERROR(VLOOKUP(B16,SignOnSheet!$D$5:$K$27,4,FALSE),"NON_LISTED"),"")</f>
        <v>1.21</v>
      </c>
      <c r="G16" s="18" t="str">
        <f>IF(B16&lt;&gt;"",IFERROR(VLOOKUP(B16,SignOnSheet!$D$5:$K$27,5,FALSE),"NON_LISTED"),"")</f>
        <v>B</v>
      </c>
      <c r="H16" s="18">
        <f>IF(B16&lt;&gt;"",IFERROR(VLOOKUP(B16,SignOnSheet!$D$5:$K$27,6,FALSE),"NON_LISTED"),"")</f>
        <v>3</v>
      </c>
      <c r="I16" s="39">
        <f>IF(B16&lt;&gt;"",IFERROR(VLOOKUP(B16,SignOnSheet!$D$5:$K$27,2,FALSE),"NON_LISTED"),"")</f>
        <v>0</v>
      </c>
      <c r="J16" s="18">
        <f t="shared" si="0"/>
        <v>2828</v>
      </c>
      <c r="K16" s="19">
        <f t="shared" si="1"/>
        <v>11</v>
      </c>
      <c r="L16" s="19">
        <f t="shared" si="2"/>
        <v>779.06336088154274</v>
      </c>
      <c r="M16" s="18">
        <f>IF(ISTEXT(C16),SignOnSheet!$U$31+1,IF(C16&lt;&gt;"",IFERROR(IF(L16&gt;0,RANK(L16,IF(L$6:L$45&gt;0,L$6:L$45,),1)-COUNTIF(L$6:L$45,"=0"),IF(L16&lt;&gt;"",SignOnSheet!$U$31+1,0)),0),""))</f>
        <v>11</v>
      </c>
      <c r="N16" s="20" t="e">
        <f>IF(#REF!=N$5,IF(L16="",MAX($L$6:$L$45)+1,L16),"")</f>
        <v>#REF!</v>
      </c>
      <c r="O16" s="20"/>
      <c r="P16" s="20"/>
      <c r="Q16" s="20"/>
      <c r="R16" s="18"/>
      <c r="S16" s="20"/>
      <c r="T16" s="18"/>
    </row>
    <row r="17" spans="1:20" x14ac:dyDescent="0.2">
      <c r="A17" s="17" t="e">
        <f t="shared" si="3"/>
        <v>#REF!</v>
      </c>
      <c r="B17" s="11">
        <v>108961</v>
      </c>
      <c r="C17" s="11">
        <v>4720</v>
      </c>
      <c r="D17" s="17" t="str">
        <f>IF(B17&lt;&gt;"",IFERROR(VLOOKUP(B17,SignOnSheet!$D$5:$N$27,7,FALSE),"NON_LISTED"),"")</f>
        <v>Sarah Scott-Justin Hoon</v>
      </c>
      <c r="E17" s="18" t="str">
        <f>IF(B17&lt;&gt;"",IFERROR(VLOOKUP(B17,SignOnSheet!$D$5:$K$27,3,FALSE),"NON_LISTED"),"")</f>
        <v>Hobie 16</v>
      </c>
      <c r="F17" s="18">
        <f>IF(B17&lt;&gt;"",IFERROR(VLOOKUP(B17,SignOnSheet!$D$5:$K$27,4,FALSE),"NON_LISTED"),"")</f>
        <v>1.21</v>
      </c>
      <c r="G17" s="18" t="str">
        <f>IF(B17&lt;&gt;"",IFERROR(VLOOKUP(B17,SignOnSheet!$D$5:$K$27,5,FALSE),"NON_LISTED"),"")</f>
        <v>B</v>
      </c>
      <c r="H17" s="18">
        <f>IF(B17&lt;&gt;"",IFERROR(VLOOKUP(B17,SignOnSheet!$D$5:$K$27,6,FALSE),"NON_LISTED"),"")</f>
        <v>3</v>
      </c>
      <c r="I17" s="39">
        <f>IF(B17&lt;&gt;"",IFERROR(VLOOKUP(B17,SignOnSheet!$D$5:$K$27,2,FALSE),"NON_LISTED"),"")</f>
        <v>0</v>
      </c>
      <c r="J17" s="18">
        <f t="shared" si="0"/>
        <v>2840</v>
      </c>
      <c r="K17" s="19">
        <f t="shared" si="1"/>
        <v>12</v>
      </c>
      <c r="L17" s="19">
        <f t="shared" si="2"/>
        <v>782.36914600550972</v>
      </c>
      <c r="M17" s="18">
        <f>IF(ISTEXT(C17),SignOnSheet!$U$31+1,IF(C17&lt;&gt;"",IFERROR(IF(L17&gt;0,RANK(L17,IF(L$6:L$45&gt;0,L$6:L$45,),1)-COUNTIF(L$6:L$45,"=0"),IF(L17&lt;&gt;"",SignOnSheet!$U$31+1,0)),0),""))</f>
        <v>12</v>
      </c>
      <c r="N17" s="20" t="e">
        <f>IF(#REF!=N$5,IF(L17="",MAX($L$6:$L$45)+1,L17),"")</f>
        <v>#REF!</v>
      </c>
      <c r="O17" s="20"/>
      <c r="P17" s="20"/>
      <c r="Q17" s="20"/>
      <c r="R17" s="18"/>
      <c r="S17" s="20"/>
      <c r="T17" s="18"/>
    </row>
    <row r="18" spans="1:20" x14ac:dyDescent="0.2">
      <c r="A18" s="17" t="e">
        <f t="shared" si="3"/>
        <v>#REF!</v>
      </c>
      <c r="B18" s="11">
        <v>112608</v>
      </c>
      <c r="C18" s="11">
        <v>5351</v>
      </c>
      <c r="D18" s="17" t="str">
        <f>IF(B18&lt;&gt;"",IFERROR(VLOOKUP(B18,SignOnSheet!$D$5:$N$27,7,FALSE),"NON_LISTED"),"")</f>
        <v>Charles Desmarquest-Savanna Desmarquest</v>
      </c>
      <c r="E18" s="18" t="str">
        <f>IF(B18&lt;&gt;"",IFERROR(VLOOKUP(B18,SignOnSheet!$D$5:$K$27,3,FALSE),"NON_LISTED"),"")</f>
        <v>Hobie 16</v>
      </c>
      <c r="F18" s="18">
        <f>IF(B18&lt;&gt;"",IFERROR(VLOOKUP(B18,SignOnSheet!$D$5:$K$27,4,FALSE),"NON_LISTED"),"")</f>
        <v>1.21</v>
      </c>
      <c r="G18" s="18" t="str">
        <f>IF(B18&lt;&gt;"",IFERROR(VLOOKUP(B18,SignOnSheet!$D$5:$K$27,5,FALSE),"NON_LISTED"),"")</f>
        <v>B</v>
      </c>
      <c r="H18" s="18">
        <f>IF(B18&lt;&gt;"",IFERROR(VLOOKUP(B18,SignOnSheet!$D$5:$K$27,6,FALSE),"NON_LISTED"),"")</f>
        <v>3</v>
      </c>
      <c r="I18" s="39">
        <f>IF(B18&lt;&gt;"",IFERROR(VLOOKUP(B18,SignOnSheet!$D$5:$K$27,2,FALSE),"NON_LISTED"),"")</f>
        <v>0</v>
      </c>
      <c r="J18" s="18">
        <f t="shared" si="0"/>
        <v>3231</v>
      </c>
      <c r="K18" s="19">
        <f t="shared" si="1"/>
        <v>13</v>
      </c>
      <c r="L18" s="19">
        <f t="shared" si="2"/>
        <v>890.08264462809927</v>
      </c>
      <c r="M18" s="18">
        <f>IF(ISTEXT(C18),SignOnSheet!$U$31+1,IF(C18&lt;&gt;"",IFERROR(IF(L18&gt;0,RANK(L18,IF(L$6:L$45&gt;0,L$6:L$45,),1)-COUNTIF(L$6:L$45,"=0"),IF(L18&lt;&gt;"",SignOnSheet!$U$31+1,0)),0),""))</f>
        <v>13</v>
      </c>
      <c r="N18" s="20" t="e">
        <f>IF(#REF!=N$5,IF(L18="",MAX($L$6:$L$45)+1,L18),"")</f>
        <v>#REF!</v>
      </c>
      <c r="O18" s="20"/>
      <c r="P18" s="20"/>
      <c r="Q18" s="20"/>
      <c r="R18" s="18"/>
      <c r="S18" s="20"/>
      <c r="T18" s="18"/>
    </row>
    <row r="19" spans="1:20" x14ac:dyDescent="0.2">
      <c r="A19" s="17" t="e">
        <f>#REF!+1</f>
        <v>#REF!</v>
      </c>
      <c r="B19" s="11">
        <v>115080</v>
      </c>
      <c r="C19" s="11" t="s">
        <v>461</v>
      </c>
      <c r="D19" s="17" t="str">
        <f>IF(B19&lt;&gt;"",IFERROR(VLOOKUP(B19,SignOnSheet!$D$5:$N$27,7,FALSE),"NON_LISTED"),"")</f>
        <v>Clementine James-Laura Kelly</v>
      </c>
      <c r="E19" s="18" t="str">
        <f>IF(B19&lt;&gt;"",IFERROR(VLOOKUP(B19,SignOnSheet!$D$5:$K$27,3,FALSE),"NON_LISTED"),"")</f>
        <v>Hobie 16</v>
      </c>
      <c r="F19" s="18">
        <f>IF(B19&lt;&gt;"",IFERROR(VLOOKUP(B19,SignOnSheet!$D$5:$K$27,4,FALSE),"NON_LISTED"),"")</f>
        <v>1.21</v>
      </c>
      <c r="G19" s="18" t="str">
        <f>IF(B19&lt;&gt;"",IFERROR(VLOOKUP(B19,SignOnSheet!$D$5:$K$27,5,FALSE),"NON_LISTED"),"")</f>
        <v>B</v>
      </c>
      <c r="H19" s="18">
        <f>IF(B19&lt;&gt;"",IFERROR(VLOOKUP(B19,SignOnSheet!$D$5:$K$27,6,FALSE),"NON_LISTED"),"")</f>
        <v>3</v>
      </c>
      <c r="I19" s="39">
        <f>IF(B19&lt;&gt;"",IFERROR(VLOOKUP(B19,SignOnSheet!$D$5:$K$27,2,FALSE),"NON_LISTED"),"")</f>
        <v>0</v>
      </c>
      <c r="J19" s="18" t="str">
        <f>IFERROR(IF(LEFT(C19,1)&lt;&gt;"D",IFERROR(RIGHT(C19,2)+LEFT(RIGHT(C19,4),2)*60+(C19-RIGHT(C19,4))/10000*3600-IF(G19="B",$J$4,$J$3),""),"" ),"")</f>
        <v/>
      </c>
      <c r="K19" s="19">
        <f t="shared" si="1"/>
        <v>0</v>
      </c>
      <c r="L19" s="19" t="str">
        <f t="shared" si="2"/>
        <v/>
      </c>
      <c r="M19" s="18">
        <f>IF(ISTEXT(C19),SignOnSheet!$U$31+1,IF(C19&lt;&gt;"",IFERROR(IF(L19&gt;0,RANK(L19,IF(L$6:L$45&gt;0,L$6:L$45,),1)-COUNTIF(L$6:L$45,"=0"),IF(L19&lt;&gt;"",SignOnSheet!$U$31+1,0)),0),""))</f>
        <v>20</v>
      </c>
      <c r="N19" s="20" t="e">
        <f>IF(#REF!=N$5,IF(L19="",MAX($L$6:$L$45)+1,L19),"")</f>
        <v>#REF!</v>
      </c>
      <c r="O19" s="20"/>
      <c r="P19" s="20"/>
      <c r="Q19" s="20"/>
      <c r="R19" s="18"/>
      <c r="S19" s="20"/>
      <c r="T19" s="18"/>
    </row>
    <row r="20" spans="1:20" x14ac:dyDescent="0.2">
      <c r="A20" s="17" t="e">
        <f t="shared" si="3"/>
        <v>#REF!</v>
      </c>
      <c r="B20" s="11">
        <v>112607</v>
      </c>
      <c r="C20" s="11" t="s">
        <v>460</v>
      </c>
      <c r="D20" s="17" t="str">
        <f>IF(B20&lt;&gt;"",IFERROR(VLOOKUP(B20,SignOnSheet!$D$5:$N$27,7,FALSE),"NON_LISTED"),"")</f>
        <v>Nassor Alamki-Machano Mussa</v>
      </c>
      <c r="E20" s="18" t="str">
        <f>IF(B20&lt;&gt;"",IFERROR(VLOOKUP(B20,SignOnSheet!$D$5:$K$27,3,FALSE),"NON_LISTED"),"")</f>
        <v>Hobie 16</v>
      </c>
      <c r="F20" s="18">
        <f>IF(B20&lt;&gt;"",IFERROR(VLOOKUP(B20,SignOnSheet!$D$5:$K$27,4,FALSE),"NON_LISTED"),"")</f>
        <v>1.21</v>
      </c>
      <c r="G20" s="18" t="str">
        <f>IF(B20&lt;&gt;"",IFERROR(VLOOKUP(B20,SignOnSheet!$D$5:$K$27,5,FALSE),"NON_LISTED"),"")</f>
        <v>B</v>
      </c>
      <c r="H20" s="18">
        <f>IF(B20&lt;&gt;"",IFERROR(VLOOKUP(B20,SignOnSheet!$D$5:$K$27,6,FALSE),"NON_LISTED"),"")</f>
        <v>3</v>
      </c>
      <c r="I20" s="39">
        <f>IF(B20&lt;&gt;"",IFERROR(VLOOKUP(B20,SignOnSheet!$D$5:$K$27,2,FALSE),"NON_LISTED"),"")</f>
        <v>0</v>
      </c>
      <c r="J20" s="18" t="str">
        <f>IFERROR(IF(LEFT(C20,1)&lt;&gt;"D",IFERROR(RIGHT(C20,2)+LEFT(RIGHT(C20,4),2)*60+(C20-RIGHT(C20,4))/10000*3600-IF(G20="B",$J$4,$J$3),""),"" ),"")</f>
        <v/>
      </c>
      <c r="K20" s="19">
        <f t="shared" si="1"/>
        <v>0</v>
      </c>
      <c r="L20" s="19" t="str">
        <f t="shared" si="2"/>
        <v/>
      </c>
      <c r="M20" s="18">
        <f>IF(ISTEXT(C20),SignOnSheet!$U$31+1,IF(C20&lt;&gt;"",IFERROR(IF(L20&gt;0,RANK(L20,IF(L$6:L$45&gt;0,L$6:L$45,),1)-COUNTIF(L$6:L$45,"=0"),IF(L20&lt;&gt;"",SignOnSheet!$U$31+1,0)),0),""))</f>
        <v>20</v>
      </c>
      <c r="N20" s="20" t="e">
        <f>IF(#REF!=N$5,IF(L20="",MAX($L$6:$L$45)+1,L20),"")</f>
        <v>#REF!</v>
      </c>
      <c r="O20" s="20"/>
      <c r="P20" s="20"/>
      <c r="Q20" s="20"/>
      <c r="R20" s="18"/>
      <c r="S20" s="20"/>
      <c r="T20" s="18"/>
    </row>
    <row r="21" spans="1:20" x14ac:dyDescent="0.2">
      <c r="A21" s="17" t="e">
        <f t="shared" si="3"/>
        <v>#REF!</v>
      </c>
      <c r="B21" s="11">
        <v>112483</v>
      </c>
      <c r="C21" s="11" t="s">
        <v>461</v>
      </c>
      <c r="D21" s="17" t="str">
        <f>IF(B21&lt;&gt;"",IFERROR(VLOOKUP(B21,SignOnSheet!$D$5:$N$27,7,FALSE),"NON_LISTED"),"")</f>
        <v>Tom Allen-Christina Balarin</v>
      </c>
      <c r="E21" s="18" t="str">
        <f>IF(B21&lt;&gt;"",IFERROR(VLOOKUP(B21,SignOnSheet!$D$5:$K$27,3,FALSE),"NON_LISTED"),"")</f>
        <v>Hobie 16</v>
      </c>
      <c r="F21" s="18">
        <f>IF(B21&lt;&gt;"",IFERROR(VLOOKUP(B21,SignOnSheet!$D$5:$K$27,4,FALSE),"NON_LISTED"),"")</f>
        <v>1.21</v>
      </c>
      <c r="G21" s="18" t="str">
        <f>IF(B21&lt;&gt;"",IFERROR(VLOOKUP(B21,SignOnSheet!$D$5:$K$27,5,FALSE),"NON_LISTED"),"")</f>
        <v>B</v>
      </c>
      <c r="H21" s="18">
        <f>IF(B21&lt;&gt;"",IFERROR(VLOOKUP(B21,SignOnSheet!$D$5:$K$27,6,FALSE),"NON_LISTED"),"")</f>
        <v>3</v>
      </c>
      <c r="I21" s="39">
        <f>IF(B21&lt;&gt;"",IFERROR(VLOOKUP(B21,SignOnSheet!$D$5:$K$27,2,FALSE),"NON_LISTED"),"")</f>
        <v>0</v>
      </c>
      <c r="J21" s="18" t="str">
        <f>IFERROR(IF(LEFT(C21,1)&lt;&gt;"D",IFERROR(RIGHT(C21,2)+LEFT(RIGHT(C21,4),2)*60+(C21-RIGHT(C21,4))/10000*3600-IF(G21="B",$J$4,$J$3),""),"" ),"")</f>
        <v/>
      </c>
      <c r="K21" s="19">
        <f t="shared" si="1"/>
        <v>0</v>
      </c>
      <c r="L21" s="19" t="str">
        <f t="shared" si="2"/>
        <v/>
      </c>
      <c r="M21" s="18">
        <f>IF(ISTEXT(C21),SignOnSheet!$U$31+1,IF(C21&lt;&gt;"",IFERROR(IF(L21&gt;0,RANK(L21,IF(L$6:L$45&gt;0,L$6:L$45,),1)-COUNTIF(L$6:L$45,"=0"),IF(L21&lt;&gt;"",SignOnSheet!$U$31+1,0)),0),""))</f>
        <v>20</v>
      </c>
      <c r="N21" s="20" t="e">
        <f>IF(#REF!=N$5,IF(L21="",MAX($L$6:$L$45)+1,L21),"")</f>
        <v>#REF!</v>
      </c>
      <c r="O21" s="20"/>
      <c r="P21" s="20"/>
      <c r="Q21" s="20"/>
      <c r="R21" s="18"/>
      <c r="S21" s="20"/>
      <c r="T21" s="18"/>
    </row>
    <row r="22" spans="1:20" x14ac:dyDescent="0.2">
      <c r="A22" s="17" t="e">
        <f t="shared" si="3"/>
        <v>#REF!</v>
      </c>
      <c r="B22" s="11">
        <v>75</v>
      </c>
      <c r="C22" s="11" t="s">
        <v>461</v>
      </c>
      <c r="D22" s="17" t="str">
        <f>IF(B22&lt;&gt;"",IFERROR(VLOOKUP(B22,SignOnSheet!$D$5:$N$27,7,FALSE),"NON_LISTED"),"")</f>
        <v>Erwin Telemans-Lenno Telemans</v>
      </c>
      <c r="E22" s="18" t="str">
        <f>IF(B22&lt;&gt;"",IFERROR(VLOOKUP(B22,SignOnSheet!$D$5:$K$27,3,FALSE),"NON_LISTED"),"")</f>
        <v>Nacra 5.0</v>
      </c>
      <c r="F22" s="18">
        <f>IF(B22&lt;&gt;"",IFERROR(VLOOKUP(B22,SignOnSheet!$D$5:$K$27,4,FALSE),"NON_LISTED"),"")</f>
        <v>1.21</v>
      </c>
      <c r="G22" s="18" t="str">
        <f>IF(B22&lt;&gt;"",IFERROR(VLOOKUP(B22,SignOnSheet!$D$5:$K$27,5,FALSE),"NON_LISTED"),"")</f>
        <v>B</v>
      </c>
      <c r="H22" s="18">
        <f>IF(B22&lt;&gt;"",IFERROR(VLOOKUP(B22,SignOnSheet!$D$5:$K$27,6,FALSE),"NON_LISTED"),"")</f>
        <v>3</v>
      </c>
      <c r="I22" s="39">
        <f>IF(B22&lt;&gt;"",IFERROR(VLOOKUP(B22,SignOnSheet!$D$5:$K$27,2,FALSE),"NON_LISTED"),"")</f>
        <v>0</v>
      </c>
      <c r="J22" s="18" t="str">
        <f>IFERROR(IF(LEFT(C22,1)&lt;&gt;"D",IFERROR(RIGHT(C22,2)+LEFT(RIGHT(C22,4),2)*60+(C22-RIGHT(C22,4))/10000*3600-IF(G22="B",$J$4,$J$3),""),"" ),"")</f>
        <v/>
      </c>
      <c r="K22" s="19">
        <f t="shared" si="1"/>
        <v>0</v>
      </c>
      <c r="L22" s="19" t="str">
        <f t="shared" si="2"/>
        <v/>
      </c>
      <c r="M22" s="18">
        <f>IF(ISTEXT(C22),SignOnSheet!$U$31+1,IF(C22&lt;&gt;"",IFERROR(IF(L22&gt;0,RANK(L22,IF(L$6:L$45&gt;0,L$6:L$45,),1)-COUNTIF(L$6:L$45,"=0"),IF(L22&lt;&gt;"",SignOnSheet!$U$31+1,0)),0),""))</f>
        <v>20</v>
      </c>
      <c r="N22" s="20" t="e">
        <f>IF(#REF!=N$5,IF(L22="",MAX($L$6:$L$45)+1,L22),"")</f>
        <v>#REF!</v>
      </c>
      <c r="O22" s="20"/>
      <c r="P22" s="20"/>
      <c r="Q22" s="20"/>
      <c r="R22" s="18"/>
      <c r="S22" s="20"/>
      <c r="T22" s="18"/>
    </row>
    <row r="23" spans="1:20" x14ac:dyDescent="0.2">
      <c r="A23" s="17" t="e">
        <f t="shared" si="3"/>
        <v>#REF!</v>
      </c>
      <c r="B23" s="11"/>
      <c r="C23" s="11"/>
      <c r="D23" s="17" t="str">
        <f>IF(B23&lt;&gt;"",IFERROR(VLOOKUP(B23,SignOnSheet!$D$5:$N$27,7,FALSE),"NON_LISTED"),"")</f>
        <v/>
      </c>
      <c r="E23" s="18" t="str">
        <f>IF(B23&lt;&gt;"",IFERROR(VLOOKUP(B23,SignOnSheet!$D$5:$K$27,3,FALSE),"NON_LISTED"),"")</f>
        <v/>
      </c>
      <c r="F23" s="18" t="str">
        <f>IF(B23&lt;&gt;"",IFERROR(VLOOKUP(B23,SignOnSheet!$D$5:$K$27,4,FALSE),"NON_LISTED"),"")</f>
        <v/>
      </c>
      <c r="G23" s="18" t="str">
        <f>IF(B23&lt;&gt;"",IFERROR(VLOOKUP(B23,SignOnSheet!$D$5:$K$27,5,FALSE),"NON_LISTED"),"")</f>
        <v/>
      </c>
      <c r="H23" s="18" t="str">
        <f>IF(B23&lt;&gt;"",IFERROR(VLOOKUP(B23,SignOnSheet!$D$5:$K$27,6,FALSE),"NON_LISTED"),"")</f>
        <v/>
      </c>
      <c r="I23" s="39" t="str">
        <f>IF(B23&lt;&gt;"",IFERROR(VLOOKUP(B23,SignOnSheet!$D$5:$K$27,2,FALSE),"NON_LISTED"),"")</f>
        <v/>
      </c>
      <c r="J23" s="18" t="str">
        <f>IFERROR(IF(LEFT(C23,1)&lt;&gt;"D",IFERROR(RIGHT(C23,2)+LEFT(RIGHT(C23,4),2)*60+(C23-RIGHT(C23,4))/10000*3600-IF(G23="B",$J$4,$J$3),""),"" ),"")</f>
        <v/>
      </c>
      <c r="K23" s="19" t="str">
        <f t="shared" si="1"/>
        <v/>
      </c>
      <c r="L23" s="19" t="str">
        <f t="shared" si="2"/>
        <v/>
      </c>
      <c r="M23" s="18" t="str">
        <f>IF(ISTEXT(C23),SignOnSheet!$U$31+1,IF(C23&lt;&gt;"",IFERROR(IF(L23&gt;0,RANK(L23,IF(L$6:L$45&gt;0,L$6:L$45,),1)-COUNTIF(L$6:L$45,"=0"),IF(L23&lt;&gt;"",SignOnSheet!$U$31+1,0)),0),""))</f>
        <v/>
      </c>
      <c r="N23" s="20" t="e">
        <f>IF(#REF!=N$5,IF(L23="",MAX($L$6:$L$45)+1,L23),"")</f>
        <v>#REF!</v>
      </c>
      <c r="O23" s="20"/>
      <c r="P23" s="20"/>
      <c r="Q23" s="20"/>
      <c r="R23" s="18"/>
      <c r="S23" s="20"/>
      <c r="T23" s="18"/>
    </row>
    <row r="24" spans="1:20" x14ac:dyDescent="0.2">
      <c r="A24" s="17" t="e">
        <f t="shared" si="3"/>
        <v>#REF!</v>
      </c>
      <c r="B24" s="11"/>
      <c r="C24" s="11"/>
      <c r="D24" s="17" t="str">
        <f>IF(B24&lt;&gt;"",IFERROR(VLOOKUP(B24,SignOnSheet!$D$5:$N$27,7,FALSE),"NON_LISTED"),"")</f>
        <v/>
      </c>
      <c r="E24" s="18" t="str">
        <f>IF(B24&lt;&gt;"",IFERROR(VLOOKUP(B24,SignOnSheet!$D$5:$K$27,3,FALSE),"NON_LISTED"),"")</f>
        <v/>
      </c>
      <c r="F24" s="18" t="str">
        <f>IF(B24&lt;&gt;"",IFERROR(VLOOKUP(B24,SignOnSheet!$D$5:$K$27,4,FALSE),"NON_LISTED"),"")</f>
        <v/>
      </c>
      <c r="G24" s="18" t="str">
        <f>IF(B24&lt;&gt;"",IFERROR(VLOOKUP(B24,SignOnSheet!$D$5:$K$27,5,FALSE),"NON_LISTED"),"")</f>
        <v/>
      </c>
      <c r="H24" s="18" t="str">
        <f>IF(B24&lt;&gt;"",IFERROR(VLOOKUP(B24,SignOnSheet!$D$5:$K$27,6,FALSE),"NON_LISTED"),"")</f>
        <v/>
      </c>
      <c r="I24" s="39" t="str">
        <f>IF(B24&lt;&gt;"",IFERROR(VLOOKUP(B24,SignOnSheet!$D$5:$K$27,2,FALSE),"NON_LISTED"),"")</f>
        <v/>
      </c>
      <c r="J24" s="18" t="str">
        <f t="shared" si="0"/>
        <v/>
      </c>
      <c r="K24" s="19" t="str">
        <f t="shared" si="1"/>
        <v/>
      </c>
      <c r="L24" s="19" t="str">
        <f t="shared" si="2"/>
        <v/>
      </c>
      <c r="M24" s="18" t="str">
        <f>IF(ISTEXT(C24),SignOnSheet!$U$31+1,IF(C24&lt;&gt;"",IFERROR(IF(L24&gt;0,RANK(L24,IF(L$6:L$45&gt;0,L$6:L$45,),1)-COUNTIF(L$6:L$45,"=0"),IF(L24&lt;&gt;"",SignOnSheet!$U$31+1,0)),0),""))</f>
        <v/>
      </c>
      <c r="N24" s="20" t="e">
        <f>IF(#REF!=N$5,IF(L24="",MAX($L$6:$L$45)+1,L24),"")</f>
        <v>#REF!</v>
      </c>
      <c r="O24" s="20"/>
      <c r="P24" s="20"/>
      <c r="Q24" s="20"/>
      <c r="R24" s="18"/>
      <c r="S24" s="20"/>
      <c r="T24" s="18"/>
    </row>
    <row r="25" spans="1:20" x14ac:dyDescent="0.2">
      <c r="A25" s="17" t="e">
        <f t="shared" si="3"/>
        <v>#REF!</v>
      </c>
      <c r="B25" s="11"/>
      <c r="C25" s="11"/>
      <c r="D25" s="17" t="str">
        <f>IF(B25&lt;&gt;"",IFERROR(VLOOKUP(B25,SignOnSheet!$D$5:$N$27,7,FALSE),"NON_LISTED"),"")</f>
        <v/>
      </c>
      <c r="E25" s="18" t="str">
        <f>IF(B25&lt;&gt;"",IFERROR(VLOOKUP(B25,SignOnSheet!$D$5:$K$27,3,FALSE),"NON_LISTED"),"")</f>
        <v/>
      </c>
      <c r="F25" s="18" t="str">
        <f>IF(B25&lt;&gt;"",IFERROR(VLOOKUP(B25,SignOnSheet!$D$5:$K$27,4,FALSE),"NON_LISTED"),"")</f>
        <v/>
      </c>
      <c r="G25" s="18" t="str">
        <f>IF(B25&lt;&gt;"",IFERROR(VLOOKUP(B25,SignOnSheet!$D$5:$K$27,5,FALSE),"NON_LISTED"),"")</f>
        <v/>
      </c>
      <c r="H25" s="18" t="str">
        <f>IF(B25&lt;&gt;"",IFERROR(VLOOKUP(B25,SignOnSheet!$D$5:$K$27,6,FALSE),"NON_LISTED"),"")</f>
        <v/>
      </c>
      <c r="I25" s="39" t="str">
        <f>IF(B25&lt;&gt;"",IFERROR(VLOOKUP(B25,SignOnSheet!$D$5:$K$27,2,FALSE),"NON_LISTED"),"")</f>
        <v/>
      </c>
      <c r="J25" s="18" t="str">
        <f t="shared" si="0"/>
        <v/>
      </c>
      <c r="K25" s="19" t="str">
        <f t="shared" si="1"/>
        <v/>
      </c>
      <c r="L25" s="19" t="str">
        <f t="shared" si="2"/>
        <v/>
      </c>
      <c r="M25" s="18" t="str">
        <f>IF(ISTEXT(C25),SignOnSheet!$U$31+1,IF(C25&lt;&gt;"",IFERROR(IF(L25&gt;0,RANK(L25,IF(L$6:L$45&gt;0,L$6:L$45,),1)-COUNTIF(L$6:L$45,"=0"),IF(L25&lt;&gt;"",SignOnSheet!$U$31+1,0)),0),""))</f>
        <v/>
      </c>
      <c r="N25" s="20" t="e">
        <f>IF(#REF!=N$5,IF(L25="",MAX($L$6:$L$45)+1,L25),"")</f>
        <v>#REF!</v>
      </c>
      <c r="O25" s="20" t="str">
        <f t="shared" ref="O25:O45" si="4">IFERROR(IF(L25&lt;&gt;"",L25/I25,""),"")</f>
        <v/>
      </c>
      <c r="P25" s="20" t="str">
        <f t="shared" ref="P25:P45" si="5">IF(LEFT(B26,1)="D",COUNTA($C$6:$C$45)+1,IF(C26&lt;&gt;"",IFERROR(IF(O25&gt;0,RANK(O25,IF(O$6:O$45&gt;0,O$6:O$45,),1)-COUNTIF(O$6:O$45,"=0"),IF(O25&lt;&gt;"",COUNT($C$6:$C$45)+1,0)),0),""))</f>
        <v/>
      </c>
      <c r="Q25" s="20"/>
      <c r="R25" s="18"/>
      <c r="S25" s="20"/>
      <c r="T25" s="18"/>
    </row>
    <row r="26" spans="1:20" x14ac:dyDescent="0.2">
      <c r="A26" s="17" t="e">
        <f t="shared" si="3"/>
        <v>#REF!</v>
      </c>
      <c r="B26" s="11"/>
      <c r="C26" s="11"/>
      <c r="D26" s="17" t="str">
        <f>IF(B26&lt;&gt;"",IFERROR(VLOOKUP(B26,SignOnSheet!$D$5:$N$27,7,FALSE),"NON_LISTED"),"")</f>
        <v/>
      </c>
      <c r="E26" s="18" t="str">
        <f>IF(B26&lt;&gt;"",IFERROR(VLOOKUP(B26,SignOnSheet!$D$5:$K$27,3,FALSE),"NON_LISTED"),"")</f>
        <v/>
      </c>
      <c r="F26" s="18" t="str">
        <f>IF(B26&lt;&gt;"",IFERROR(VLOOKUP(B26,SignOnSheet!$D$5:$K$27,4,FALSE),"NON_LISTED"),"")</f>
        <v/>
      </c>
      <c r="G26" s="18" t="str">
        <f>IF(B26&lt;&gt;"",IFERROR(VLOOKUP(B26,SignOnSheet!$D$5:$K$27,5,FALSE),"NON_LISTED"),"")</f>
        <v/>
      </c>
      <c r="H26" s="18" t="str">
        <f>IF(B26&lt;&gt;"",IFERROR(VLOOKUP(B26,SignOnSheet!$D$5:$K$27,6,FALSE),"NON_LISTED"),"")</f>
        <v/>
      </c>
      <c r="I26" s="39" t="str">
        <f>IF(B26&lt;&gt;"",IFERROR(VLOOKUP(B26,SignOnSheet!$D$5:$K$27,2,FALSE),"NON_LISTED"),"")</f>
        <v/>
      </c>
      <c r="J26" s="18" t="str">
        <f t="shared" si="0"/>
        <v/>
      </c>
      <c r="K26" s="19" t="str">
        <f t="shared" si="1"/>
        <v/>
      </c>
      <c r="L26" s="19" t="str">
        <f t="shared" si="2"/>
        <v/>
      </c>
      <c r="M26" s="18" t="str">
        <f>IF(ISTEXT(C26),SignOnSheet!$U$31+1,IF(C26&lt;&gt;"",IFERROR(IF(L26&gt;0,RANK(L26,IF(L$6:L$45&gt;0,L$6:L$45,),1)-COUNTIF(L$6:L$45,"=0"),IF(L26&lt;&gt;"",SignOnSheet!$U$31+1,0)),0),""))</f>
        <v/>
      </c>
      <c r="N26" s="20" t="e">
        <f>IF(#REF!=N$5,IF(L26="",MAX($L$6:$L$45)+1,L26),"")</f>
        <v>#REF!</v>
      </c>
      <c r="O26" s="20" t="str">
        <f t="shared" si="4"/>
        <v/>
      </c>
      <c r="P26" s="20" t="str">
        <f t="shared" si="5"/>
        <v/>
      </c>
      <c r="Q26" s="20"/>
      <c r="R26" s="18"/>
      <c r="S26" s="20"/>
      <c r="T26" s="18"/>
    </row>
    <row r="27" spans="1:20" x14ac:dyDescent="0.2">
      <c r="A27" s="17" t="e">
        <f t="shared" si="3"/>
        <v>#REF!</v>
      </c>
      <c r="B27" s="11"/>
      <c r="C27" s="11"/>
      <c r="D27" s="17" t="str">
        <f>IF(B27&lt;&gt;"",IFERROR(VLOOKUP(B27,SignOnSheet!$D$5:$N$27,7,FALSE),"NON_LISTED"),"")</f>
        <v/>
      </c>
      <c r="E27" s="18" t="str">
        <f>IF(B27&lt;&gt;"",IFERROR(VLOOKUP(B27,SignOnSheet!$D$5:$K$27,3,FALSE),"NON_LISTED"),"")</f>
        <v/>
      </c>
      <c r="F27" s="18" t="str">
        <f>IF(B27&lt;&gt;"",IFERROR(VLOOKUP(B27,SignOnSheet!$D$5:$K$27,4,FALSE),"NON_LISTED"),"")</f>
        <v/>
      </c>
      <c r="G27" s="18" t="str">
        <f>IF(B27&lt;&gt;"",IFERROR(VLOOKUP(B27,SignOnSheet!$D$5:$K$27,5,FALSE),"NON_LISTED"),"")</f>
        <v/>
      </c>
      <c r="H27" s="18" t="str">
        <f>IF(B27&lt;&gt;"",IFERROR(VLOOKUP(B27,SignOnSheet!$D$5:$K$27,6,FALSE),"NON_LISTED"),"")</f>
        <v/>
      </c>
      <c r="I27" s="39" t="str">
        <f>IF(B27&lt;&gt;"",IFERROR(VLOOKUP(B27,SignOnSheet!$D$5:$K$27,2,FALSE),"NON_LISTED"),"")</f>
        <v/>
      </c>
      <c r="J27" s="18" t="str">
        <f t="shared" si="0"/>
        <v/>
      </c>
      <c r="K27" s="19" t="str">
        <f t="shared" si="1"/>
        <v/>
      </c>
      <c r="L27" s="19" t="str">
        <f t="shared" si="2"/>
        <v/>
      </c>
      <c r="M27" s="18" t="str">
        <f>IF(ISTEXT(C27),SignOnSheet!$U$31+1,IF(C27&lt;&gt;"",IFERROR(IF(L27&gt;0,RANK(L27,IF(L$6:L$45&gt;0,L$6:L$45,),1)-COUNTIF(L$6:L$45,"=0"),IF(L27&lt;&gt;"",SignOnSheet!$U$31+1,0)),0),""))</f>
        <v/>
      </c>
      <c r="N27" s="20" t="e">
        <f>IF(#REF!=N$5,IF(L27="",MAX($L$6:$L$45)+1,L27),"")</f>
        <v>#REF!</v>
      </c>
      <c r="O27" s="20" t="str">
        <f t="shared" si="4"/>
        <v/>
      </c>
      <c r="P27" s="20" t="str">
        <f t="shared" si="5"/>
        <v/>
      </c>
      <c r="Q27" s="20"/>
      <c r="R27" s="18"/>
      <c r="S27" s="20"/>
      <c r="T27" s="18"/>
    </row>
    <row r="28" spans="1:20" x14ac:dyDescent="0.2">
      <c r="A28" s="17" t="e">
        <f t="shared" si="3"/>
        <v>#REF!</v>
      </c>
      <c r="B28" s="11"/>
      <c r="C28" s="11"/>
      <c r="D28" s="17" t="str">
        <f>IF(B28&lt;&gt;"",IFERROR(VLOOKUP(B28,SignOnSheet!$D$5:$N$27,7,FALSE),"NON_LISTED"),"")</f>
        <v/>
      </c>
      <c r="E28" s="18" t="str">
        <f>IF(B28&lt;&gt;"",IFERROR(VLOOKUP(B28,SignOnSheet!$D$5:$K$27,3,FALSE),"NON_LISTED"),"")</f>
        <v/>
      </c>
      <c r="F28" s="18" t="str">
        <f>IF(B28&lt;&gt;"",IFERROR(VLOOKUP(B28,SignOnSheet!$D$5:$K$27,4,FALSE),"NON_LISTED"),"")</f>
        <v/>
      </c>
      <c r="G28" s="18" t="str">
        <f>IF(B28&lt;&gt;"",IFERROR(VLOOKUP(B28,SignOnSheet!$D$5:$K$27,5,FALSE),"NON_LISTED"),"")</f>
        <v/>
      </c>
      <c r="H28" s="18" t="str">
        <f>IF(B28&lt;&gt;"",IFERROR(VLOOKUP(B28,SignOnSheet!$D$5:$K$27,6,FALSE),"NON_LISTED"),"")</f>
        <v/>
      </c>
      <c r="I28" s="39" t="str">
        <f>IF(B28&lt;&gt;"",IFERROR(VLOOKUP(B28,SignOnSheet!$D$5:$K$27,2,FALSE),"NON_LISTED"),"")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IF(ISTEXT(C28),SignOnSheet!$U$31+1,IF(C28&lt;&gt;"",IFERROR(IF(L28&gt;0,RANK(L28,IF(L$6:L$45&gt;0,L$6:L$45,),1)-COUNTIF(L$6:L$45,"=0"),IF(L28&lt;&gt;"",SignOnSheet!$U$31+1,0)),0),""))</f>
        <v/>
      </c>
      <c r="N28" s="20" t="e">
        <f>IF(#REF!=N$5,IF(L28="",MAX($L$6:$L$45)+1,L28),"")</f>
        <v>#REF!</v>
      </c>
      <c r="O28" s="20" t="str">
        <f t="shared" si="4"/>
        <v/>
      </c>
      <c r="P28" s="20" t="str">
        <f t="shared" si="5"/>
        <v/>
      </c>
      <c r="Q28" s="20"/>
      <c r="R28" s="18"/>
      <c r="S28" s="20"/>
      <c r="T28" s="18"/>
    </row>
    <row r="29" spans="1:20" x14ac:dyDescent="0.2">
      <c r="A29" s="17" t="e">
        <f t="shared" si="3"/>
        <v>#REF!</v>
      </c>
      <c r="B29" s="11"/>
      <c r="C29" s="11"/>
      <c r="D29" s="17" t="str">
        <f>IF(B29&lt;&gt;"",IFERROR(VLOOKUP(B29,SignOnSheet!$D$5:$N$27,7,FALSE),"NON_LISTED"),"")</f>
        <v/>
      </c>
      <c r="E29" s="18" t="str">
        <f>IF(B29&lt;&gt;"",IFERROR(VLOOKUP(B29,SignOnSheet!$D$5:$K$27,3,FALSE),"NON_LISTED"),"")</f>
        <v/>
      </c>
      <c r="F29" s="18" t="str">
        <f>IF(B29&lt;&gt;"",IFERROR(VLOOKUP(B29,SignOnSheet!$D$5:$K$27,4,FALSE),"NON_LISTED"),"")</f>
        <v/>
      </c>
      <c r="G29" s="18" t="str">
        <f>IF(B29&lt;&gt;"",IFERROR(VLOOKUP(B29,SignOnSheet!$D$5:$K$27,5,FALSE),"NON_LISTED"),"")</f>
        <v/>
      </c>
      <c r="H29" s="18" t="str">
        <f>IF(B29&lt;&gt;"",IFERROR(VLOOKUP(B29,SignOnSheet!$D$5:$K$27,6,FALSE),"NON_LISTED"),"")</f>
        <v/>
      </c>
      <c r="I29" s="39" t="str">
        <f>IF(B29&lt;&gt;"",IFERROR(VLOOKUP(B29,SignOnSheet!$D$5:$K$27,2,FALSE),"NON_LISTED"),"")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IF(ISTEXT(C29),SignOnSheet!$U$31+1,IF(C29&lt;&gt;"",IFERROR(IF(L29&gt;0,RANK(L29,IF(L$6:L$45&gt;0,L$6:L$45,),1)-COUNTIF(L$6:L$45,"=0"),IF(L29&lt;&gt;"",SignOnSheet!$U$31+1,0)),0),""))</f>
        <v/>
      </c>
      <c r="N29" s="20" t="e">
        <f>IF(#REF!=N$5,IF(L29="",MAX($L$6:$L$45)+1,L29),"")</f>
        <v>#REF!</v>
      </c>
      <c r="O29" s="20" t="str">
        <f t="shared" si="4"/>
        <v/>
      </c>
      <c r="P29" s="20" t="str">
        <f t="shared" si="5"/>
        <v/>
      </c>
      <c r="Q29" s="20"/>
      <c r="R29" s="18"/>
      <c r="S29" s="20"/>
      <c r="T29" s="18"/>
    </row>
    <row r="30" spans="1:20" x14ac:dyDescent="0.2">
      <c r="A30" s="17" t="e">
        <f t="shared" si="3"/>
        <v>#REF!</v>
      </c>
      <c r="B30" s="11"/>
      <c r="C30" s="11"/>
      <c r="D30" s="17" t="str">
        <f>IF(B30&lt;&gt;"",IFERROR(VLOOKUP(B30,SignOnSheet!$D$5:$N$27,7,FALSE),"NON_LISTED"),"")</f>
        <v/>
      </c>
      <c r="E30" s="18" t="str">
        <f>IF(B30&lt;&gt;"",IFERROR(VLOOKUP(B30,SignOnSheet!$D$5:$K$27,3,FALSE),"NON_LISTED"),"")</f>
        <v/>
      </c>
      <c r="F30" s="18" t="str">
        <f>IF(B30&lt;&gt;"",IFERROR(VLOOKUP(B30,SignOnSheet!$D$5:$K$27,4,FALSE),"NON_LISTED"),"")</f>
        <v/>
      </c>
      <c r="G30" s="18" t="str">
        <f>IF(B30&lt;&gt;"",IFERROR(VLOOKUP(B30,SignOnSheet!$D$5:$K$27,5,FALSE),"NON_LISTED"),"")</f>
        <v/>
      </c>
      <c r="H30" s="18" t="str">
        <f>IF(B30&lt;&gt;"",IFERROR(VLOOKUP(B30,SignOnSheet!$D$5:$K$27,6,FALSE),"NON_LISTED"),"")</f>
        <v/>
      </c>
      <c r="I30" s="27" t="str">
        <f>IF(B30&lt;&gt;"",IFERROR(VLOOKUP(B30,SignOnSheet!$D$5:$K$27,2,FALSE),"NON_LISTED"),"")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IF(ISTEXT(C30),SignOnSheet!$U$31+1,IF(C30&lt;&gt;"",IFERROR(IF(L30&gt;0,RANK(L30,IF(L$6:L$45&gt;0,L$6:L$45,),1)-COUNTIF(L$6:L$45,"=0"),IF(L30&lt;&gt;"",SignOnSheet!$U$31+1,0)),0),""))</f>
        <v/>
      </c>
      <c r="N30" s="20" t="e">
        <f>IF(#REF!=N$5,IF(L30="",MAX($L$6:$L$45)+1,L30),"")</f>
        <v>#REF!</v>
      </c>
      <c r="O30" s="20" t="str">
        <f t="shared" si="4"/>
        <v/>
      </c>
      <c r="P30" s="20" t="str">
        <f t="shared" si="5"/>
        <v/>
      </c>
      <c r="Q30" s="20"/>
      <c r="R30" s="18"/>
      <c r="S30" s="20"/>
      <c r="T30" s="18"/>
    </row>
    <row r="31" spans="1:20" x14ac:dyDescent="0.2">
      <c r="A31" s="17" t="e">
        <f t="shared" si="3"/>
        <v>#REF!</v>
      </c>
      <c r="B31" s="11"/>
      <c r="C31" s="11"/>
      <c r="D31" s="17" t="str">
        <f>IF(B31&lt;&gt;"",IFERROR(VLOOKUP(B31,SignOnSheet!$D$5:$N$27,7,FALSE),"NON_LISTED"),"")</f>
        <v/>
      </c>
      <c r="E31" s="18" t="str">
        <f>IF(B31&lt;&gt;"",IFERROR(VLOOKUP(B31,SignOnSheet!$D$5:$K$27,3,FALSE),"NON_LISTED"),"")</f>
        <v/>
      </c>
      <c r="F31" s="18" t="str">
        <f>IF(B31&lt;&gt;"",IFERROR(VLOOKUP(B31,SignOnSheet!$D$5:$K$27,4,FALSE),"NON_LISTED"),"")</f>
        <v/>
      </c>
      <c r="G31" s="18" t="str">
        <f>IF(B31&lt;&gt;"",IFERROR(VLOOKUP(B31,SignOnSheet!$D$5:$K$27,5,FALSE),"NON_LISTED"),"")</f>
        <v/>
      </c>
      <c r="H31" s="18" t="str">
        <f>IF(B31&lt;&gt;"",IFERROR(VLOOKUP(B31,SignOnSheet!$D$5:$K$27,6,FALSE),"NON_LISTED"),"")</f>
        <v/>
      </c>
      <c r="I31" s="27" t="str">
        <f>IF(B31&lt;&gt;"",IFERROR(VLOOKUP(B31,SignOnSheet!$D$5:$K$27,2,FALSE),"NON_LISTED"),"")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IF(ISTEXT(C31),SignOnSheet!$U$31+1,IF(C31&lt;&gt;"",IFERROR(IF(L31&gt;0,RANK(L31,IF(L$6:L$45&gt;0,L$6:L$45,),1)-COUNTIF(L$6:L$45,"=0"),IF(L31&lt;&gt;"",SignOnSheet!$U$31+1,0)),0),""))</f>
        <v/>
      </c>
      <c r="N31" s="20" t="e">
        <f>IF(#REF!=N$5,IF(L31="",MAX($L$6:$L$45)+1,L31),"")</f>
        <v>#REF!</v>
      </c>
      <c r="O31" s="20" t="str">
        <f t="shared" si="4"/>
        <v/>
      </c>
      <c r="P31" s="20" t="str">
        <f t="shared" si="5"/>
        <v/>
      </c>
      <c r="Q31" s="20"/>
      <c r="R31" s="18"/>
      <c r="S31" s="20"/>
      <c r="T31" s="18"/>
    </row>
    <row r="32" spans="1:20" x14ac:dyDescent="0.2">
      <c r="A32" s="17" t="e">
        <f t="shared" si="3"/>
        <v>#REF!</v>
      </c>
      <c r="B32" s="11"/>
      <c r="C32" s="11"/>
      <c r="D32" s="17" t="str">
        <f>IF(B32&lt;&gt;"",IFERROR(VLOOKUP(B32,SignOnSheet!$D$5:$N$27,7,FALSE),"NON_LISTED"),"")</f>
        <v/>
      </c>
      <c r="E32" s="18" t="str">
        <f>IF(B32&lt;&gt;"",IFERROR(VLOOKUP(B32,SignOnSheet!$D$5:$K$27,3,FALSE),"NON_LISTED"),"")</f>
        <v/>
      </c>
      <c r="F32" s="18" t="str">
        <f>IF(B32&lt;&gt;"",IFERROR(VLOOKUP(B32,SignOnSheet!$D$5:$K$27,4,FALSE),"NON_LISTED"),"")</f>
        <v/>
      </c>
      <c r="G32" s="18" t="str">
        <f>IF(B32&lt;&gt;"",IFERROR(VLOOKUP(B32,SignOnSheet!$D$5:$K$27,5,FALSE),"NON_LISTED"),"")</f>
        <v/>
      </c>
      <c r="H32" s="18" t="str">
        <f>IF(B32&lt;&gt;"",IFERROR(VLOOKUP(B32,SignOnSheet!$D$5:$K$27,6,FALSE),"NON_LISTED"),"")</f>
        <v/>
      </c>
      <c r="I32" s="27" t="str">
        <f>IF(B32&lt;&gt;"",IFERROR(VLOOKUP(B32,SignOnSheet!$D$5:$K$27,2,FALSE),"NON_LISTED"),"")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IF(ISTEXT(C32),SignOnSheet!$U$31+1,IF(C32&lt;&gt;"",IFERROR(IF(L32&gt;0,RANK(L32,IF(L$6:L$45&gt;0,L$6:L$45,),1)-COUNTIF(L$6:L$45,"=0"),IF(L32&lt;&gt;"",SignOnSheet!$U$31+1,0)),0),""))</f>
        <v/>
      </c>
      <c r="N32" s="20" t="e">
        <f>IF(#REF!=N$5,IF(L32="",MAX($L$6:$L$45)+1,L32),"")</f>
        <v>#REF!</v>
      </c>
      <c r="O32" s="20" t="str">
        <f t="shared" si="4"/>
        <v/>
      </c>
      <c r="P32" s="20" t="str">
        <f t="shared" si="5"/>
        <v/>
      </c>
      <c r="Q32" s="20"/>
      <c r="R32" s="18"/>
      <c r="S32" s="20"/>
      <c r="T32" s="18"/>
    </row>
    <row r="33" spans="1:20" x14ac:dyDescent="0.2">
      <c r="A33" s="17" t="e">
        <f t="shared" si="3"/>
        <v>#REF!</v>
      </c>
      <c r="B33" s="11"/>
      <c r="C33" s="11"/>
      <c r="D33" s="17" t="str">
        <f>IF(B33&lt;&gt;"",IFERROR(VLOOKUP(B33,SignOnSheet!$D$5:$N$27,7,FALSE),"NON_LISTED"),"")</f>
        <v/>
      </c>
      <c r="E33" s="18" t="str">
        <f>IF(B33&lt;&gt;"",IFERROR(VLOOKUP(B33,SignOnSheet!$D$5:$K$27,3,FALSE),"NON_LISTED"),"")</f>
        <v/>
      </c>
      <c r="F33" s="18" t="str">
        <f>IF(B33&lt;&gt;"",IFERROR(VLOOKUP(B33,SignOnSheet!$D$5:$K$27,4,FALSE),"NON_LISTED"),"")</f>
        <v/>
      </c>
      <c r="G33" s="18" t="str">
        <f>IF(B33&lt;&gt;"",IFERROR(VLOOKUP(B33,SignOnSheet!$D$5:$K$27,5,FALSE),"NON_LISTED"),"")</f>
        <v/>
      </c>
      <c r="H33" s="18" t="str">
        <f>IF(B33&lt;&gt;"",IFERROR(VLOOKUP(B33,SignOnSheet!$D$5:$K$27,6,FALSE),"NON_LISTED"),"")</f>
        <v/>
      </c>
      <c r="I33" s="27" t="str">
        <f>IF(B33&lt;&gt;"",IFERROR(VLOOKUP(B33,SignOnSheet!$D$5:$K$27,2,FALSE),"NON_LISTED"),"")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IF(ISTEXT(C33),SignOnSheet!$U$31+1,IF(C33&lt;&gt;"",IFERROR(IF(L33&gt;0,RANK(L33,IF(L$6:L$45&gt;0,L$6:L$45,),1)-COUNTIF(L$6:L$45,"=0"),IF(L33&lt;&gt;"",SignOnSheet!$U$31+1,0)),0),""))</f>
        <v/>
      </c>
      <c r="N33" s="20" t="e">
        <f>IF(#REF!=N$5,IF(L33="",MAX($L$6:$L$45)+1,L33),"")</f>
        <v>#REF!</v>
      </c>
      <c r="O33" s="20" t="str">
        <f t="shared" si="4"/>
        <v/>
      </c>
      <c r="P33" s="20" t="str">
        <f t="shared" si="5"/>
        <v/>
      </c>
      <c r="Q33" s="20"/>
      <c r="R33" s="18"/>
      <c r="S33" s="20"/>
      <c r="T33" s="18"/>
    </row>
    <row r="34" spans="1:20" x14ac:dyDescent="0.2">
      <c r="A34" s="17" t="e">
        <f t="shared" si="3"/>
        <v>#REF!</v>
      </c>
      <c r="B34" s="11"/>
      <c r="C34" s="11"/>
      <c r="D34" s="17" t="str">
        <f>IF(B34&lt;&gt;"",IFERROR(VLOOKUP(B34,SignOnSheet!$D$5:$N$27,7,FALSE),"NON_LISTED"),"")</f>
        <v/>
      </c>
      <c r="E34" s="18" t="str">
        <f>IF(B34&lt;&gt;"",IFERROR(VLOOKUP(B34,SignOnSheet!$D$5:$K$27,3,FALSE),"NON_LISTED"),"")</f>
        <v/>
      </c>
      <c r="F34" s="18" t="str">
        <f>IF(B34&lt;&gt;"",IFERROR(VLOOKUP(B34,SignOnSheet!$D$5:$K$27,4,FALSE),"NON_LISTED"),"")</f>
        <v/>
      </c>
      <c r="G34" s="18" t="str">
        <f>IF(B34&lt;&gt;"",IFERROR(VLOOKUP(B34,SignOnSheet!$D$5:$K$27,5,FALSE),"NON_LISTED"),"")</f>
        <v/>
      </c>
      <c r="H34" s="18" t="str">
        <f>IF(B34&lt;&gt;"",IFERROR(VLOOKUP(B34,SignOnSheet!$D$5:$K$27,6,FALSE),"NON_LISTED"),"")</f>
        <v/>
      </c>
      <c r="I34" s="27" t="str">
        <f>IF(B34&lt;&gt;"",IFERROR(VLOOKUP(B34,SignOnSheet!$D$5:$K$27,2,FALSE),"NON_LISTED"),"")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IF(ISTEXT(C34),SignOnSheet!$U$31+1,IF(C34&lt;&gt;"",IFERROR(IF(L34&gt;0,RANK(L34,IF(L$6:L$45&gt;0,L$6:L$45,),1)-COUNTIF(L$6:L$45,"=0"),IF(L34&lt;&gt;"",SignOnSheet!$U$31+1,0)),0),""))</f>
        <v/>
      </c>
      <c r="N34" s="20" t="e">
        <f>IF(#REF!=N$5,IF(L34="",MAX($L$6:$L$45)+1,L34),"")</f>
        <v>#REF!</v>
      </c>
      <c r="O34" s="20" t="str">
        <f t="shared" si="4"/>
        <v/>
      </c>
      <c r="P34" s="20" t="str">
        <f t="shared" si="5"/>
        <v/>
      </c>
      <c r="Q34" s="20"/>
      <c r="R34" s="18"/>
      <c r="S34" s="20"/>
      <c r="T34" s="18"/>
    </row>
    <row r="35" spans="1:20" x14ac:dyDescent="0.2">
      <c r="A35" s="17" t="e">
        <f t="shared" si="3"/>
        <v>#REF!</v>
      </c>
      <c r="B35" s="11"/>
      <c r="C35" s="11"/>
      <c r="D35" s="17" t="str">
        <f>IF(B35&lt;&gt;"",IFERROR(VLOOKUP(B35,SignOnSheet!$D$5:$N$27,7,FALSE),"NON_LISTED"),"")</f>
        <v/>
      </c>
      <c r="E35" s="18" t="str">
        <f>IF(B35&lt;&gt;"",IFERROR(VLOOKUP(B35,SignOnSheet!$D$5:$K$27,3,FALSE),"NON_LISTED"),"")</f>
        <v/>
      </c>
      <c r="F35" s="18" t="str">
        <f>IF(B35&lt;&gt;"",IFERROR(VLOOKUP(B35,SignOnSheet!$D$5:$K$27,4,FALSE),"NON_LISTED"),"")</f>
        <v/>
      </c>
      <c r="G35" s="18" t="str">
        <f>IF(B35&lt;&gt;"",IFERROR(VLOOKUP(B35,SignOnSheet!$D$5:$K$27,5,FALSE),"NON_LISTED"),"")</f>
        <v/>
      </c>
      <c r="H35" s="18" t="str">
        <f>IF(B35&lt;&gt;"",IFERROR(VLOOKUP(B35,SignOnSheet!$D$5:$K$27,6,FALSE),"NON_LISTED"),"")</f>
        <v/>
      </c>
      <c r="I35" s="27" t="str">
        <f>IF(B35&lt;&gt;"",IFERROR(VLOOKUP(B35,SignOnSheet!$D$5:$K$27,2,FALSE),"NON_LISTED"),"")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IF(ISTEXT(C35),SignOnSheet!$U$31+1,IF(C35&lt;&gt;"",IFERROR(IF(L35&gt;0,RANK(L35,IF(L$6:L$45&gt;0,L$6:L$45,),1)-COUNTIF(L$6:L$45,"=0"),IF(L35&lt;&gt;"",SignOnSheet!$U$31+1,0)),0),""))</f>
        <v/>
      </c>
      <c r="N35" s="20" t="e">
        <f>IF(#REF!=N$5,IF(L35="",MAX($L$6:$L$45)+1,L35),"")</f>
        <v>#REF!</v>
      </c>
      <c r="O35" s="20" t="str">
        <f t="shared" si="4"/>
        <v/>
      </c>
      <c r="P35" s="20" t="str">
        <f t="shared" si="5"/>
        <v/>
      </c>
      <c r="Q35" s="20"/>
      <c r="R35" s="18"/>
      <c r="S35" s="20"/>
      <c r="T35" s="18"/>
    </row>
    <row r="36" spans="1:20" x14ac:dyDescent="0.2">
      <c r="A36" s="17" t="e">
        <f t="shared" si="3"/>
        <v>#REF!</v>
      </c>
      <c r="B36" s="11"/>
      <c r="C36" s="11"/>
      <c r="D36" s="17" t="str">
        <f>IF(B36&lt;&gt;"",IFERROR(VLOOKUP(B36,SignOnSheet!$D$5:$N$27,7,FALSE),"NON_LISTED"),"")</f>
        <v/>
      </c>
      <c r="E36" s="18" t="str">
        <f>IF(B36&lt;&gt;"",IFERROR(VLOOKUP(B36,SignOnSheet!$D$5:$K$27,3,FALSE),"NON_LISTED"),"")</f>
        <v/>
      </c>
      <c r="F36" s="18" t="str">
        <f>IF(B36&lt;&gt;"",IFERROR(VLOOKUP(B36,SignOnSheet!$D$5:$K$27,4,FALSE),"NON_LISTED"),"")</f>
        <v/>
      </c>
      <c r="G36" s="18" t="str">
        <f>IF(B36&lt;&gt;"",IFERROR(VLOOKUP(B36,SignOnSheet!$D$5:$K$27,5,FALSE),"NON_LISTED"),"")</f>
        <v/>
      </c>
      <c r="H36" s="18" t="str">
        <f>IF(B36&lt;&gt;"",IFERROR(VLOOKUP(B36,SignOnSheet!$D$5:$K$27,6,FALSE),"NON_LISTED"),"")</f>
        <v/>
      </c>
      <c r="I36" s="27" t="str">
        <f>IF(B36&lt;&gt;"",IFERROR(VLOOKUP(B36,SignOnSheet!$D$5:$K$27,2,FALSE),"NON_LISTED"),"")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IF(ISTEXT(C36),SignOnSheet!$U$31+1,IF(C36&lt;&gt;"",IFERROR(IF(L36&gt;0,RANK(L36,IF(L$6:L$45&gt;0,L$6:L$45,),1)-COUNTIF(L$6:L$45,"=0"),IF(L36&lt;&gt;"",SignOnSheet!$U$31+1,0)),0),""))</f>
        <v/>
      </c>
      <c r="N36" s="20" t="e">
        <f>IF(#REF!=N$5,IF(L36="",MAX($L$6:$L$45)+1,L36),"")</f>
        <v>#REF!</v>
      </c>
      <c r="O36" s="20" t="str">
        <f t="shared" si="4"/>
        <v/>
      </c>
      <c r="P36" s="20" t="str">
        <f t="shared" si="5"/>
        <v/>
      </c>
      <c r="Q36" s="20"/>
      <c r="R36" s="18"/>
      <c r="S36" s="20"/>
      <c r="T36" s="18"/>
    </row>
    <row r="37" spans="1:20" x14ac:dyDescent="0.2">
      <c r="A37" s="17" t="e">
        <f t="shared" si="3"/>
        <v>#REF!</v>
      </c>
      <c r="B37" s="11"/>
      <c r="C37" s="11"/>
      <c r="D37" s="17" t="str">
        <f>IF(B37&lt;&gt;"",IFERROR(VLOOKUP(B37,SignOnSheet!$D$5:$N$27,7,FALSE),"NON_LISTED"),"")</f>
        <v/>
      </c>
      <c r="E37" s="18" t="str">
        <f>IF(B37&lt;&gt;"",IFERROR(VLOOKUP(B37,SignOnSheet!$D$5:$K$27,3,FALSE),"NON_LISTED"),"")</f>
        <v/>
      </c>
      <c r="F37" s="18" t="str">
        <f>IF(B37&lt;&gt;"",IFERROR(VLOOKUP(B37,SignOnSheet!$D$5:$K$27,4,FALSE),"NON_LISTED"),"")</f>
        <v/>
      </c>
      <c r="G37" s="18" t="str">
        <f>IF(B37&lt;&gt;"",IFERROR(VLOOKUP(B37,SignOnSheet!$D$5:$K$27,5,FALSE),"NON_LISTED"),"")</f>
        <v/>
      </c>
      <c r="H37" s="18" t="str">
        <f>IF(B37&lt;&gt;"",IFERROR(VLOOKUP(B37,SignOnSheet!$D$5:$K$27,6,FALSE),"NON_LISTED"),"")</f>
        <v/>
      </c>
      <c r="I37" s="27" t="str">
        <f>IF(B37&lt;&gt;"",IFERROR(VLOOKUP(B37,SignOnSheet!$D$5:$K$27,2,FALSE),"NON_LISTED"),"")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IF(ISTEXT(C37),SignOnSheet!$U$31+1,IF(C37&lt;&gt;"",IFERROR(IF(L37&gt;0,RANK(L37,IF(L$6:L$45&gt;0,L$6:L$45,),1)-COUNTIF(L$6:L$45,"=0"),IF(L37&lt;&gt;"",SignOnSheet!$U$31+1,0)),0),""))</f>
        <v/>
      </c>
      <c r="N37" s="20" t="e">
        <f>IF(#REF!=N$5,IF(L37="",MAX($L$6:$L$45)+1,L37),"")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">
      <c r="A38" s="17" t="e">
        <f t="shared" si="3"/>
        <v>#REF!</v>
      </c>
      <c r="B38" s="11"/>
      <c r="C38" s="11"/>
      <c r="D38" s="17" t="str">
        <f>IF(B38&lt;&gt;"",IFERROR(VLOOKUP(B38,SignOnSheet!$D$5:$N$27,7,FALSE),"NON_LISTED"),"")</f>
        <v/>
      </c>
      <c r="E38" s="18" t="str">
        <f>IF(B38&lt;&gt;"",IFERROR(VLOOKUP(B38,SignOnSheet!$D$5:$K$27,3,FALSE),"NON_LISTED"),"")</f>
        <v/>
      </c>
      <c r="F38" s="18" t="str">
        <f>IF(B38&lt;&gt;"",IFERROR(VLOOKUP(B38,SignOnSheet!$D$5:$K$27,4,FALSE),"NON_LISTED"),"")</f>
        <v/>
      </c>
      <c r="G38" s="18" t="str">
        <f>IF(B38&lt;&gt;"",IFERROR(VLOOKUP(B38,SignOnSheet!$D$5:$K$27,5,FALSE),"NON_LISTED"),"")</f>
        <v/>
      </c>
      <c r="H38" s="18" t="str">
        <f>IF(B38&lt;&gt;"",IFERROR(VLOOKUP(B38,SignOnSheet!$D$5:$K$27,6,FALSE),"NON_LISTED"),"")</f>
        <v/>
      </c>
      <c r="I38" s="27" t="str">
        <f>IF(B38&lt;&gt;"",IFERROR(VLOOKUP(B38,SignOnSheet!$D$5:$K$27,2,FALSE),"NON_LISTED"),"")</f>
        <v/>
      </c>
      <c r="J38" s="18" t="str">
        <f t="shared" si="0"/>
        <v/>
      </c>
      <c r="K38" s="19" t="str">
        <f t="shared" si="1"/>
        <v/>
      </c>
      <c r="L38" s="19" t="str">
        <f t="shared" si="2"/>
        <v/>
      </c>
      <c r="M38" s="18" t="str">
        <f>IF(ISTEXT(C38),SignOnSheet!$U$31+1,IF(C38&lt;&gt;"",IFERROR(IF(L38&gt;0,RANK(L38,IF(L$6:L$45&gt;0,L$6:L$45,),1)-COUNTIF(L$6:L$45,"=0"),IF(L38&lt;&gt;"",SignOnSheet!$U$31+1,0)),0),""))</f>
        <v/>
      </c>
      <c r="N38" s="20" t="e">
        <f>IF(#REF!=N$5,IF(L38="",MAX($L$6:$L$45)+1,L38),"")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">
      <c r="A39" s="17" t="e">
        <f t="shared" si="3"/>
        <v>#REF!</v>
      </c>
      <c r="B39" s="11"/>
      <c r="C39" s="11"/>
      <c r="D39" s="17" t="str">
        <f>IF(B39&lt;&gt;"",IFERROR(VLOOKUP(B39,SignOnSheet!$D$5:$N$27,7,FALSE),"NON_LISTED"),"")</f>
        <v/>
      </c>
      <c r="E39" s="18" t="str">
        <f>IF(B39&lt;&gt;"",IFERROR(VLOOKUP(B39,SignOnSheet!$D$5:$K$27,3,FALSE),"NON_LISTED"),"")</f>
        <v/>
      </c>
      <c r="F39" s="18" t="str">
        <f>IF(B39&lt;&gt;"",IFERROR(VLOOKUP(B39,SignOnSheet!$D$5:$K$27,4,FALSE),"NON_LISTED"),"")</f>
        <v/>
      </c>
      <c r="G39" s="18" t="str">
        <f>IF(B39&lt;&gt;"",IFERROR(VLOOKUP(B39,SignOnSheet!$D$5:$K$27,5,FALSE),"NON_LISTED"),"")</f>
        <v/>
      </c>
      <c r="H39" s="18" t="str">
        <f>IF(B39&lt;&gt;"",IFERROR(VLOOKUP(B39,SignOnSheet!$D$5:$K$27,6,FALSE),"NON_LISTED"),"")</f>
        <v/>
      </c>
      <c r="I39" s="27" t="str">
        <f>IF(B39&lt;&gt;"",IFERROR(VLOOKUP(B39,SignOnSheet!$D$5:$K$27,2,FALSE),"NON_LISTED"),"")</f>
        <v/>
      </c>
      <c r="J39" s="18" t="str">
        <f t="shared" si="0"/>
        <v/>
      </c>
      <c r="K39" s="19" t="str">
        <f t="shared" si="1"/>
        <v/>
      </c>
      <c r="L39" s="19" t="str">
        <f t="shared" si="2"/>
        <v/>
      </c>
      <c r="M39" s="18" t="str">
        <f>IF(ISTEXT(C39),SignOnSheet!$U$31+1,IF(C39&lt;&gt;"",IFERROR(IF(L39&gt;0,RANK(L39,IF(L$6:L$45&gt;0,L$6:L$45,),1)-COUNTIF(L$6:L$45,"=0"),IF(L39&lt;&gt;"",SignOnSheet!$U$31+1,0)),0),""))</f>
        <v/>
      </c>
      <c r="N39" s="20" t="e">
        <f>IF(#REF!=N$5,IF(L39="",MAX($L$6:$L$45)+1,L39),"")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">
      <c r="A40" s="17" t="e">
        <f t="shared" si="3"/>
        <v>#REF!</v>
      </c>
      <c r="B40" s="11"/>
      <c r="C40" s="11"/>
      <c r="D40" s="17" t="str">
        <f>IF(B40&lt;&gt;"",IFERROR(VLOOKUP(B40,SignOnSheet!$D$5:$N$27,7,FALSE),"NON_LISTED"),"")</f>
        <v/>
      </c>
      <c r="E40" s="18" t="str">
        <f>IF(B40&lt;&gt;"",IFERROR(VLOOKUP(B40,SignOnSheet!$D$5:$K$27,3,FALSE),"NON_LISTED"),"")</f>
        <v/>
      </c>
      <c r="F40" s="18" t="str">
        <f>IF(B40&lt;&gt;"",IFERROR(VLOOKUP(B40,SignOnSheet!$D$5:$K$27,4,FALSE),"NON_LISTED"),"")</f>
        <v/>
      </c>
      <c r="G40" s="18" t="str">
        <f>IF(B40&lt;&gt;"",IFERROR(VLOOKUP(B40,SignOnSheet!$D$5:$K$27,5,FALSE),"NON_LISTED"),"")</f>
        <v/>
      </c>
      <c r="H40" s="18" t="str">
        <f>IF(B40&lt;&gt;"",IFERROR(VLOOKUP(B40,SignOnSheet!$D$5:$K$27,6,FALSE),"NON_LISTED"),"")</f>
        <v/>
      </c>
      <c r="I40" s="27" t="str">
        <f>IF(B40&lt;&gt;"",IFERROR(VLOOKUP(B40,SignOnSheet!$D$5:$K$27,2,FALSE),"NON_LISTED"),"")</f>
        <v/>
      </c>
      <c r="J40" s="18" t="str">
        <f t="shared" si="0"/>
        <v/>
      </c>
      <c r="K40" s="19" t="str">
        <f t="shared" si="1"/>
        <v/>
      </c>
      <c r="L40" s="19" t="str">
        <f t="shared" si="2"/>
        <v/>
      </c>
      <c r="M40" s="18" t="str">
        <f>IF(ISTEXT(C40),SignOnSheet!$U$31+1,IF(C40&lt;&gt;"",IFERROR(IF(L40&gt;0,RANK(L40,IF(L$6:L$45&gt;0,L$6:L$45,),1)-COUNTIF(L$6:L$45,"=0"),IF(L40&lt;&gt;"",SignOnSheet!$U$31+1,0)),0),""))</f>
        <v/>
      </c>
      <c r="N40" s="20" t="e">
        <f>IF(#REF!=N$5,IF(L40="",MAX($L$6:$L$45)+1,L40),"")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">
      <c r="A41" s="17" t="e">
        <f t="shared" si="3"/>
        <v>#REF!</v>
      </c>
      <c r="B41" s="11"/>
      <c r="C41" s="11"/>
      <c r="D41" s="17" t="str">
        <f>IF(B41&lt;&gt;"",IFERROR(VLOOKUP(B41,SignOnSheet!$D$5:$N$27,7,FALSE),"NON_LISTED"),"")</f>
        <v/>
      </c>
      <c r="E41" s="18" t="str">
        <f>IF(B41&lt;&gt;"",IFERROR(VLOOKUP(B41,SignOnSheet!$D$5:$K$27,3,FALSE),"NON_LISTED"),"")</f>
        <v/>
      </c>
      <c r="F41" s="18" t="str">
        <f>IF(B41&lt;&gt;"",IFERROR(VLOOKUP(B41,SignOnSheet!$D$5:$K$27,4,FALSE),"NON_LISTED"),"")</f>
        <v/>
      </c>
      <c r="G41" s="18" t="str">
        <f>IF(B41&lt;&gt;"",IFERROR(VLOOKUP(B41,SignOnSheet!$D$5:$K$27,5,FALSE),"NON_LISTED"),"")</f>
        <v/>
      </c>
      <c r="H41" s="18" t="str">
        <f>IF(B41&lt;&gt;"",IFERROR(VLOOKUP(B41,SignOnSheet!$D$5:$K$27,6,FALSE),"NON_LISTED"),"")</f>
        <v/>
      </c>
      <c r="I41" s="27" t="str">
        <f>IF(B41&lt;&gt;"",IFERROR(VLOOKUP(B41,SignOnSheet!$D$5:$K$27,2,FALSE),"NON_LISTED"),"")</f>
        <v/>
      </c>
      <c r="J41" s="18" t="str">
        <f t="shared" si="0"/>
        <v/>
      </c>
      <c r="K41" s="19" t="str">
        <f t="shared" si="1"/>
        <v/>
      </c>
      <c r="L41" s="19" t="str">
        <f t="shared" si="2"/>
        <v/>
      </c>
      <c r="M41" s="18" t="str">
        <f>IF(ISTEXT(C41),SignOnSheet!$U$31+1,IF(C41&lt;&gt;"",IFERROR(IF(L41&gt;0,RANK(L41,IF(L$6:L$45&gt;0,L$6:L$45,),1)-COUNTIF(L$6:L$45,"=0"),IF(L41&lt;&gt;"",SignOnSheet!$U$31+1,0)),0),""))</f>
        <v/>
      </c>
      <c r="N41" s="20" t="e">
        <f>IF(#REF!=N$5,IF(L41="",MAX($L$6:$L$45)+1,L41),"")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">
      <c r="A42" s="17" t="e">
        <f t="shared" si="3"/>
        <v>#REF!</v>
      </c>
      <c r="B42" s="11"/>
      <c r="C42" s="11"/>
      <c r="D42" s="17" t="str">
        <f>IF(B42&lt;&gt;"",IFERROR(VLOOKUP(B42,SignOnSheet!$D$5:$N$27,7,FALSE),"NON_LISTED"),"")</f>
        <v/>
      </c>
      <c r="E42" s="18" t="str">
        <f>IF(B42&lt;&gt;"",IFERROR(VLOOKUP(B42,SignOnSheet!$D$5:$K$27,3,FALSE),"NON_LISTED"),"")</f>
        <v/>
      </c>
      <c r="F42" s="18" t="str">
        <f>IF(B42&lt;&gt;"",IFERROR(VLOOKUP(B42,SignOnSheet!$D$5:$K$27,4,FALSE),"NON_LISTED"),"")</f>
        <v/>
      </c>
      <c r="G42" s="18" t="str">
        <f>IF(B42&lt;&gt;"",IFERROR(VLOOKUP(B42,SignOnSheet!$D$5:$K$27,5,FALSE),"NON_LISTED"),"")</f>
        <v/>
      </c>
      <c r="H42" s="18" t="str">
        <f>IF(B42&lt;&gt;"",IFERROR(VLOOKUP(B42,SignOnSheet!$D$5:$K$27,6,FALSE),"NON_LISTED"),"")</f>
        <v/>
      </c>
      <c r="I42" s="27" t="str">
        <f>IF(B42&lt;&gt;"",IFERROR(VLOOKUP(B42,SignOnSheet!$D$5:$K$27,2,FALSE),"NON_LISTED"),"")</f>
        <v/>
      </c>
      <c r="J42" s="18" t="str">
        <f t="shared" si="0"/>
        <v/>
      </c>
      <c r="K42" s="19" t="str">
        <f t="shared" si="1"/>
        <v/>
      </c>
      <c r="L42" s="19" t="str">
        <f t="shared" si="2"/>
        <v/>
      </c>
      <c r="M42" s="18" t="str">
        <f>IF(ISTEXT(C42),SignOnSheet!$U$31+1,IF(C42&lt;&gt;"",IFERROR(IF(L42&gt;0,RANK(L42,IF(L$6:L$45&gt;0,L$6:L$45,),1)-COUNTIF(L$6:L$45,"=0"),IF(L42&lt;&gt;"",SignOnSheet!$U$31+1,0)),0),""))</f>
        <v/>
      </c>
      <c r="N42" s="20" t="e">
        <f>IF(#REF!=N$5,IF(L42="",MAX($L$6:$L$45)+1,L42),"")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">
      <c r="A43" s="17" t="e">
        <f t="shared" si="3"/>
        <v>#REF!</v>
      </c>
      <c r="B43" s="11"/>
      <c r="C43" s="11"/>
      <c r="D43" s="17" t="str">
        <f>IF(B43&lt;&gt;"",IFERROR(VLOOKUP(B43,SignOnSheet!$D$5:$N$27,7,FALSE),"NON_LISTED"),"")</f>
        <v/>
      </c>
      <c r="E43" s="18" t="str">
        <f>IF(B43&lt;&gt;"",IFERROR(VLOOKUP(B43,SignOnSheet!$D$5:$K$27,3,FALSE),"NON_LISTED"),"")</f>
        <v/>
      </c>
      <c r="F43" s="18" t="str">
        <f>IF(B43&lt;&gt;"",IFERROR(VLOOKUP(B43,SignOnSheet!$D$5:$K$27,4,FALSE),"NON_LISTED"),"")</f>
        <v/>
      </c>
      <c r="G43" s="18" t="str">
        <f>IF(B43&lt;&gt;"",IFERROR(VLOOKUP(B43,SignOnSheet!$D$5:$K$27,5,FALSE),"NON_LISTED"),"")</f>
        <v/>
      </c>
      <c r="H43" s="18" t="str">
        <f>IF(B43&lt;&gt;"",IFERROR(VLOOKUP(B43,SignOnSheet!$D$5:$K$27,6,FALSE),"NON_LISTED"),"")</f>
        <v/>
      </c>
      <c r="I43" s="27" t="str">
        <f>IF(B43&lt;&gt;"",IFERROR(VLOOKUP(B43,SignOnSheet!$D$5:$K$27,2,FALSE),"NON_LISTED"),"")</f>
        <v/>
      </c>
      <c r="J43" s="18" t="str">
        <f t="shared" si="0"/>
        <v/>
      </c>
      <c r="K43" s="19" t="str">
        <f t="shared" si="1"/>
        <v/>
      </c>
      <c r="L43" s="19" t="str">
        <f t="shared" si="2"/>
        <v/>
      </c>
      <c r="M43" s="18" t="str">
        <f>IF(ISTEXT(C43),SignOnSheet!$U$31+1,IF(C43&lt;&gt;"",IFERROR(IF(L43&gt;0,RANK(L43,IF(L$6:L$45&gt;0,L$6:L$45,),1)-COUNTIF(L$6:L$45,"=0"),IF(L43&lt;&gt;"",SignOnSheet!$U$31+1,0)),0),""))</f>
        <v/>
      </c>
      <c r="N43" s="20" t="e">
        <f>IF(#REF!=N$5,IF(L43="",MAX($L$6:$L$45)+1,L43),"")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">
      <c r="A44" s="17" t="e">
        <f t="shared" si="3"/>
        <v>#REF!</v>
      </c>
      <c r="B44" s="11"/>
      <c r="C44" s="11"/>
      <c r="D44" s="17" t="str">
        <f>IF(B44&lt;&gt;"",IFERROR(VLOOKUP(B44,SignOnSheet!$D$5:$N$27,7,FALSE),"NON_LISTED"),"")</f>
        <v/>
      </c>
      <c r="E44" s="18" t="str">
        <f>IF(B44&lt;&gt;"",IFERROR(VLOOKUP(B44,SignOnSheet!$D$5:$K$27,3,FALSE),"NON_LISTED"),"")</f>
        <v/>
      </c>
      <c r="F44" s="18" t="str">
        <f>IF(B44&lt;&gt;"",IFERROR(VLOOKUP(B44,SignOnSheet!$D$5:$K$27,4,FALSE),"NON_LISTED"),"")</f>
        <v/>
      </c>
      <c r="G44" s="18" t="str">
        <f>IF(B44&lt;&gt;"",IFERROR(VLOOKUP(B44,SignOnSheet!$D$5:$K$27,5,FALSE),"NON_LISTED"),"")</f>
        <v/>
      </c>
      <c r="H44" s="18" t="str">
        <f>IF(B44&lt;&gt;"",IFERROR(VLOOKUP(B44,SignOnSheet!$D$5:$K$27,6,FALSE),"NON_LISTED"),"")</f>
        <v/>
      </c>
      <c r="I44" s="27" t="str">
        <f>IF(B44&lt;&gt;"",IFERROR(VLOOKUP(B44,SignOnSheet!$D$5:$K$27,2,FALSE),"NON_LISTED"),"")</f>
        <v/>
      </c>
      <c r="J44" s="18" t="str">
        <f t="shared" si="0"/>
        <v/>
      </c>
      <c r="K44" s="19" t="str">
        <f t="shared" si="1"/>
        <v/>
      </c>
      <c r="L44" s="19" t="str">
        <f t="shared" si="2"/>
        <v/>
      </c>
      <c r="M44" s="18" t="str">
        <f>IF(ISTEXT(C44),SignOnSheet!$U$31+1,IF(C44&lt;&gt;"",IFERROR(IF(L44&gt;0,RANK(L44,IF(L$6:L$45&gt;0,L$6:L$45,),1)-COUNTIF(L$6:L$45,"=0"),IF(L44&lt;&gt;"",SignOnSheet!$U$31+1,0)),0),""))</f>
        <v/>
      </c>
      <c r="N44" s="20" t="e">
        <f>IF(#REF!=N$5,IF(L44="",MAX($L$6:$L$45)+1,L44),"")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">
      <c r="A45" s="17" t="e">
        <f t="shared" si="3"/>
        <v>#REF!</v>
      </c>
      <c r="B45" s="11"/>
      <c r="C45" s="11"/>
      <c r="D45" s="17" t="str">
        <f>IF(B45&lt;&gt;"",IFERROR(VLOOKUP(B45,SignOnSheet!$D$5:$N$27,7,FALSE),"NON_LISTED"),"")</f>
        <v/>
      </c>
      <c r="E45" s="18" t="str">
        <f>IF(B45&lt;&gt;"",IFERROR(VLOOKUP(B45,SignOnSheet!$D$5:$K$27,3,FALSE),"NON_LISTED"),"")</f>
        <v/>
      </c>
      <c r="F45" s="18" t="str">
        <f>IF(B45&lt;&gt;"",IFERROR(VLOOKUP(B45,SignOnSheet!$D$5:$K$27,4,FALSE),"NON_LISTED"),"")</f>
        <v/>
      </c>
      <c r="G45" s="18" t="str">
        <f>IF(B45&lt;&gt;"",IFERROR(VLOOKUP(B45,SignOnSheet!$D$5:$K$27,5,FALSE),"NON_LISTED"),"")</f>
        <v/>
      </c>
      <c r="H45" s="18" t="str">
        <f>IF(B45&lt;&gt;"",IFERROR(VLOOKUP(B45,SignOnSheet!$D$5:$K$27,6,FALSE),"NON_LISTED"),"")</f>
        <v/>
      </c>
      <c r="I45" s="27" t="str">
        <f>IF(B45&lt;&gt;"",IFERROR(VLOOKUP(B45,SignOnSheet!$D$5:$K$27,2,FALSE),"NON_LISTED"),"")</f>
        <v/>
      </c>
      <c r="J45" s="18" t="str">
        <f t="shared" si="0"/>
        <v/>
      </c>
      <c r="K45" s="19" t="str">
        <f t="shared" si="1"/>
        <v/>
      </c>
      <c r="L45" s="19" t="str">
        <f t="shared" si="2"/>
        <v/>
      </c>
      <c r="M45" s="18" t="str">
        <f>IF(ISTEXT(C45),SignOnSheet!$U$31+1,IF(C45&lt;&gt;"",IFERROR(IF(L45&gt;0,RANK(L45,IF(L$6:L$45&gt;0,L$6:L$45,),1)-COUNTIF(L$6:L$45,"=0"),IF(L45&lt;&gt;"",SignOnSheet!$U$31+1,0)),0),""))</f>
        <v/>
      </c>
      <c r="N45" s="20" t="e">
        <f>IF(#REF!=N$5,IF(L45="",MAX($L$6:$L$45)+1,L45),"")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">
      <c r="A46" s="7"/>
      <c r="B46" s="8"/>
      <c r="C46" s="8"/>
      <c r="D46" s="7"/>
      <c r="E46" s="9"/>
      <c r="F46" s="7"/>
      <c r="G46" s="7"/>
      <c r="H46" s="7"/>
      <c r="I46" s="7"/>
      <c r="J46" s="9"/>
      <c r="K46" s="10"/>
      <c r="L46" s="10"/>
      <c r="M46" s="9"/>
      <c r="N46" s="9"/>
      <c r="O46" s="9"/>
      <c r="P46" s="9"/>
      <c r="Q46" s="9"/>
      <c r="R46" s="9"/>
    </row>
    <row r="47" spans="1:20" x14ac:dyDescent="0.2">
      <c r="A47" s="2"/>
      <c r="B47" t="s">
        <v>24</v>
      </c>
      <c r="C47" s="3"/>
      <c r="D47" s="2"/>
      <c r="E47" s="2"/>
      <c r="F47" s="3"/>
      <c r="G47" s="3"/>
      <c r="H47" s="3"/>
      <c r="I47" s="3"/>
      <c r="J47" s="4"/>
      <c r="K47" s="2"/>
      <c r="L47" s="4"/>
      <c r="M47" s="2"/>
      <c r="N47" s="2"/>
      <c r="O47" s="2"/>
      <c r="P47" s="2"/>
      <c r="Q47" s="2"/>
      <c r="R47" s="2"/>
    </row>
  </sheetData>
  <autoFilter ref="A5:M5">
    <sortState ref="A5:M55">
      <sortCondition ref="M4"/>
    </sortState>
  </autoFilter>
  <mergeCells count="1">
    <mergeCell ref="N4:T4"/>
  </mergeCells>
  <conditionalFormatting sqref="B25:B29">
    <cfRule type="duplicateValues" dxfId="60" priority="12"/>
  </conditionalFormatting>
  <conditionalFormatting sqref="B23:B24">
    <cfRule type="duplicateValues" dxfId="59" priority="11"/>
  </conditionalFormatting>
  <conditionalFormatting sqref="C6:C15">
    <cfRule type="duplicateValues" dxfId="58" priority="13"/>
  </conditionalFormatting>
  <conditionalFormatting sqref="B6:B18">
    <cfRule type="duplicateValues" dxfId="57" priority="17"/>
  </conditionalFormatting>
  <conditionalFormatting sqref="B19:B23">
    <cfRule type="duplicateValues" dxfId="56" priority="18"/>
  </conditionalFormatting>
  <conditionalFormatting sqref="B6:B22">
    <cfRule type="duplicateValues" dxfId="55" priority="20"/>
  </conditionalFormatting>
  <pageMargins left="0.70866141732283472" right="0.70866141732283472" top="0.74803149606299213" bottom="0.74803149606299213" header="0.31496062992125984" footer="0.31496062992125984"/>
  <pageSetup scale="6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49"/>
  <sheetViews>
    <sheetView view="pageBreakPreview" topLeftCell="A2" zoomScale="85" zoomScaleSheetLayoutView="85" workbookViewId="0">
      <selection activeCell="D35" sqref="D35"/>
    </sheetView>
  </sheetViews>
  <sheetFormatPr defaultColWidth="8.85546875" defaultRowHeight="12.75" x14ac:dyDescent="0.2"/>
  <cols>
    <col min="3" max="3" width="10.42578125" customWidth="1"/>
    <col min="4" max="4" width="35.85546875" customWidth="1"/>
    <col min="5" max="5" width="20.42578125" customWidth="1"/>
    <col min="6" max="7" width="7.140625" customWidth="1"/>
    <col min="8" max="8" width="6" customWidth="1"/>
    <col min="9" max="9" width="1.28515625" customWidth="1"/>
    <col min="11" max="11" width="6" bestFit="1" customWidth="1"/>
    <col min="12" max="12" width="10" customWidth="1"/>
    <col min="13" max="13" width="11" customWidth="1"/>
    <col min="14" max="14" width="8.140625" hidden="1" customWidth="1"/>
    <col min="15" max="15" width="8" customWidth="1"/>
    <col min="16" max="16" width="8.140625" customWidth="1"/>
    <col min="17" max="17" width="3.85546875" customWidth="1"/>
    <col min="18" max="18" width="8.140625" customWidth="1"/>
    <col min="19" max="20" width="8.42578125" customWidth="1"/>
  </cols>
  <sheetData>
    <row r="1" spans="1:25" s="43" customFormat="1" ht="150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75" x14ac:dyDescent="0.25">
      <c r="B2" s="14" t="s">
        <v>25</v>
      </c>
      <c r="C2" s="13">
        <v>4</v>
      </c>
      <c r="F2" s="84"/>
      <c r="G2" s="84"/>
      <c r="H2" s="84"/>
      <c r="I2" s="84"/>
      <c r="J2" s="84"/>
    </row>
    <row r="3" spans="1:25" x14ac:dyDescent="0.2">
      <c r="B3" s="41" t="s">
        <v>280</v>
      </c>
      <c r="C3" s="83" t="s">
        <v>420</v>
      </c>
      <c r="F3" s="84"/>
      <c r="G3" s="84"/>
      <c r="H3" s="84"/>
      <c r="I3" s="84"/>
      <c r="J3" s="18">
        <f>-1*(IFERROR(IF(LEFT(C3,1)&lt;&gt;"D",IFERROR(RIGHT(C3,2)+LEFT(RIGHT(C3,4),2)*60+(C3-RIGHT(C3,4))/10000*3600,""),"" ),""))</f>
        <v>-360</v>
      </c>
    </row>
    <row r="4" spans="1:25" x14ac:dyDescent="0.2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4"/>
      <c r="O4" s="134"/>
      <c r="P4" s="134"/>
      <c r="Q4" s="134"/>
      <c r="R4" s="134"/>
      <c r="S4" s="134"/>
      <c r="T4" s="134"/>
    </row>
    <row r="5" spans="1:25" ht="51" x14ac:dyDescent="0.2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">
      <c r="A6" s="17" t="e">
        <f>#REF!+1</f>
        <v>#REF!</v>
      </c>
      <c r="B6" s="11">
        <v>23</v>
      </c>
      <c r="C6" s="11">
        <v>4731</v>
      </c>
      <c r="D6" s="17" t="str">
        <f>IF(B6&lt;&gt;"",IFERROR(VLOOKUP(B6,SignOnSheet!$D$5:$N$27,7,FALSE),"NON_LISTED"),"")</f>
        <v>Garth Loudon-Robbie Edouard-Betsy</v>
      </c>
      <c r="E6" s="18" t="str">
        <f>IF(B6&lt;&gt;"",IFERROR(VLOOKUP(B6,SignOnSheet!$D$5:$K$27,3,FALSE),"NON_LISTED"),"")</f>
        <v>Hobie 16</v>
      </c>
      <c r="F6" s="18">
        <f>IF(B6&lt;&gt;"",IFERROR(VLOOKUP(B6,SignOnSheet!$D$5:$K$27,4,FALSE),"NON_LISTED"),"")</f>
        <v>1.21</v>
      </c>
      <c r="G6" s="18" t="str">
        <f>IF(B6&lt;&gt;"",IFERROR(VLOOKUP(B6,SignOnSheet!$D$5:$K$27,5,FALSE),"NON_LISTED"),"")</f>
        <v>B</v>
      </c>
      <c r="H6" s="18">
        <f>IF(B6&lt;&gt;"",IFERROR(VLOOKUP(B6,SignOnSheet!$D$5:$K$27,6,FALSE),"NON_LISTED"),"")</f>
        <v>3</v>
      </c>
      <c r="I6" s="39">
        <f>IF(B6&lt;&gt;"",IFERROR(VLOOKUP(B6,SignOnSheet!$D$5:$K$27,2,FALSE),"NON_LISTED"),"")</f>
        <v>0</v>
      </c>
      <c r="J6" s="18">
        <f t="shared" ref="J6:J47" si="0">IFERROR(IF(LEFT(C6,1)&lt;&gt;"D",IFERROR(RIGHT(C6,2)+LEFT(RIGHT(C6,4),2)*60+(C6-RIGHT(C6,4))/10000*3600-IF(G6="B",$J$4,$J$3),""),"" ),"")</f>
        <v>2851</v>
      </c>
      <c r="K6" s="19">
        <f t="shared" ref="K6:K47" si="1">IF(C6&lt;&gt;"",IFERROR(IF(C6&gt;0,RANK(J6,IF(J$6:J$47&gt;0,J$6:J$47,),1)-COUNTIF(J$6:J$47,"=0"),IF(C6="",COUNT(J$6:J$47)+1,0)),0),"")</f>
        <v>1</v>
      </c>
      <c r="L6" s="19">
        <f t="shared" ref="L6:L47" si="2">IFERROR(IF(J6&lt;&gt;"",J6/F6,"")/H6,"")</f>
        <v>785.39944903581272</v>
      </c>
      <c r="M6" s="18">
        <f>IF(ISTEXT(C6),SignOnSheet!$U$31+1,IF(C6&lt;&gt;"",IFERROR(IF(L6&gt;0,RANK(L6,IF(L$6:L$47&gt;0,L$6:L$47,),1)-COUNTIF(L$6:L$47,"=0"),IF(L6&lt;&gt;"",SignOnSheet!$U$31+1,0)),0),""))</f>
        <v>1</v>
      </c>
      <c r="N6" s="20" t="e">
        <f>IF(#REF!=N$5,IF(L6="",MAX($L$6:$L$47)+1,L6),"")</f>
        <v>#REF!</v>
      </c>
      <c r="O6" s="20"/>
      <c r="P6" s="20"/>
      <c r="Q6" s="20"/>
      <c r="R6" s="18"/>
      <c r="S6" s="20"/>
      <c r="T6" s="18"/>
    </row>
    <row r="7" spans="1:25" x14ac:dyDescent="0.2">
      <c r="A7" s="17" t="e">
        <f t="shared" ref="A7:A47" si="3">A6+1</f>
        <v>#REF!</v>
      </c>
      <c r="B7" s="11">
        <v>115106</v>
      </c>
      <c r="C7" s="11">
        <v>4801</v>
      </c>
      <c r="D7" s="17" t="str">
        <f>IF(B7&lt;&gt;"",IFERROR(VLOOKUP(B7,SignOnSheet!$D$5:$N$27,7,FALSE),"NON_LISTED"),"")</f>
        <v>Robert Fine-Stephanie Goodyer</v>
      </c>
      <c r="E7" s="18" t="str">
        <f>IF(B7&lt;&gt;"",IFERROR(VLOOKUP(B7,SignOnSheet!$D$5:$K$27,3,FALSE),"NON_LISTED"),"")</f>
        <v>Hobie 16</v>
      </c>
      <c r="F7" s="18">
        <f>IF(B7&lt;&gt;"",IFERROR(VLOOKUP(B7,SignOnSheet!$D$5:$K$27,4,FALSE),"NON_LISTED"),"")</f>
        <v>1.21</v>
      </c>
      <c r="G7" s="18" t="str">
        <f>IF(B7&lt;&gt;"",IFERROR(VLOOKUP(B7,SignOnSheet!$D$5:$K$27,5,FALSE),"NON_LISTED"),"")</f>
        <v>B</v>
      </c>
      <c r="H7" s="18">
        <f>IF(B7&lt;&gt;"",IFERROR(VLOOKUP(B7,SignOnSheet!$D$5:$K$27,6,FALSE),"NON_LISTED"),"")</f>
        <v>3</v>
      </c>
      <c r="I7" s="39">
        <f>IF(B7&lt;&gt;"",IFERROR(VLOOKUP(B7,SignOnSheet!$D$5:$K$27,2,FALSE),"NON_LISTED"),"")</f>
        <v>0</v>
      </c>
      <c r="J7" s="18">
        <f t="shared" si="0"/>
        <v>2881</v>
      </c>
      <c r="K7" s="19">
        <f t="shared" si="1"/>
        <v>2</v>
      </c>
      <c r="L7" s="19">
        <f t="shared" si="2"/>
        <v>793.66391184573013</v>
      </c>
      <c r="M7" s="18">
        <f>IF(ISTEXT(C7),SignOnSheet!$U$31+1,IF(C7&lt;&gt;"",IFERROR(IF(L7&gt;0,RANK(L7,IF(L$6:L$47&gt;0,L$6:L$47,),1)-COUNTIF(L$6:L$47,"=0"),IF(L7&lt;&gt;"",SignOnSheet!$U$31+1,0)),0),""))</f>
        <v>2</v>
      </c>
      <c r="N7" s="20" t="e">
        <f>IF(#REF!=N$5,IF(L7="",MAX($L$6:$L$47)+1,L7),"")</f>
        <v>#REF!</v>
      </c>
      <c r="O7" s="20"/>
      <c r="P7" s="20"/>
      <c r="Q7" s="20"/>
      <c r="R7" s="18"/>
      <c r="S7" s="20"/>
      <c r="T7" s="18"/>
    </row>
    <row r="8" spans="1:25" x14ac:dyDescent="0.2">
      <c r="A8" s="17" t="e">
        <f t="shared" si="3"/>
        <v>#REF!</v>
      </c>
      <c r="B8" s="11">
        <v>91082</v>
      </c>
      <c r="C8" s="11">
        <v>4933</v>
      </c>
      <c r="D8" s="17" t="str">
        <f>IF(B8&lt;&gt;"",IFERROR(VLOOKUP(B8,SignOnSheet!$D$5:$N$27,7,FALSE),"NON_LISTED"),"")</f>
        <v>David Scott-Suzanne Morton</v>
      </c>
      <c r="E8" s="18" t="str">
        <f>IF(B8&lt;&gt;"",IFERROR(VLOOKUP(B8,SignOnSheet!$D$5:$K$27,3,FALSE),"NON_LISTED"),"")</f>
        <v>Hobie 16</v>
      </c>
      <c r="F8" s="18">
        <f>IF(B8&lt;&gt;"",IFERROR(VLOOKUP(B8,SignOnSheet!$D$5:$K$27,4,FALSE),"NON_LISTED"),"")</f>
        <v>1.21</v>
      </c>
      <c r="G8" s="18" t="str">
        <f>IF(B8&lt;&gt;"",IFERROR(VLOOKUP(B8,SignOnSheet!$D$5:$K$27,5,FALSE),"NON_LISTED"),"")</f>
        <v>B</v>
      </c>
      <c r="H8" s="18">
        <f>IF(B8&lt;&gt;"",IFERROR(VLOOKUP(B8,SignOnSheet!$D$5:$K$27,6,FALSE),"NON_LISTED"),"")</f>
        <v>3</v>
      </c>
      <c r="I8" s="39">
        <f>IF(B8&lt;&gt;"",IFERROR(VLOOKUP(B8,SignOnSheet!$D$5:$K$27,2,FALSE),"NON_LISTED"),"")</f>
        <v>0</v>
      </c>
      <c r="J8" s="18">
        <f t="shared" si="0"/>
        <v>2973</v>
      </c>
      <c r="K8" s="19">
        <f t="shared" si="1"/>
        <v>3</v>
      </c>
      <c r="L8" s="19">
        <f t="shared" si="2"/>
        <v>819.00826446280996</v>
      </c>
      <c r="M8" s="18">
        <f>IF(ISTEXT(C8),SignOnSheet!$U$31+1,IF(C8&lt;&gt;"",IFERROR(IF(L8&gt;0,RANK(L8,IF(L$6:L$47&gt;0,L$6:L$47,),1)-COUNTIF(L$6:L$47,"=0"),IF(L8&lt;&gt;"",SignOnSheet!$U$31+1,0)),0),""))</f>
        <v>3</v>
      </c>
      <c r="N8" s="20" t="e">
        <f>IF(#REF!=N$5,IF(L8="",MAX($L$6:$L$47)+1,L8),"")</f>
        <v>#REF!</v>
      </c>
      <c r="O8" s="20"/>
      <c r="P8" s="20"/>
      <c r="Q8" s="20"/>
      <c r="R8" s="18"/>
      <c r="S8" s="20"/>
      <c r="T8" s="18"/>
    </row>
    <row r="9" spans="1:25" x14ac:dyDescent="0.2">
      <c r="A9" s="17" t="e">
        <f t="shared" si="3"/>
        <v>#REF!</v>
      </c>
      <c r="B9" s="35">
        <v>113744</v>
      </c>
      <c r="C9" s="35">
        <v>4951</v>
      </c>
      <c r="D9" s="17" t="str">
        <f>IF(B9&lt;&gt;"",IFERROR(VLOOKUP(B9,SignOnSheet!$D$5:$N$27,7,FALSE),"NON_LISTED"),"")</f>
        <v>Grahame Southwick-Sharon Rayner</v>
      </c>
      <c r="E9" s="18" t="str">
        <f>IF(B9&lt;&gt;"",IFERROR(VLOOKUP(B9,SignOnSheet!$D$5:$K$27,3,FALSE),"NON_LISTED"),"")</f>
        <v>Hobie 16</v>
      </c>
      <c r="F9" s="18">
        <f>IF(B9&lt;&gt;"",IFERROR(VLOOKUP(B9,SignOnSheet!$D$5:$K$27,4,FALSE),"NON_LISTED"),"")</f>
        <v>1.21</v>
      </c>
      <c r="G9" s="18" t="str">
        <f>IF(B9&lt;&gt;"",IFERROR(VLOOKUP(B9,SignOnSheet!$D$5:$K$27,5,FALSE),"NON_LISTED"),"")</f>
        <v>B</v>
      </c>
      <c r="H9" s="18">
        <f>IF(B9&lt;&gt;"",IFERROR(VLOOKUP(B9,SignOnSheet!$D$5:$K$27,6,FALSE),"NON_LISTED"),"")</f>
        <v>3</v>
      </c>
      <c r="I9" s="39">
        <f>IF(B9&lt;&gt;"",IFERROR(VLOOKUP(B9,SignOnSheet!$D$5:$K$27,2,FALSE),"NON_LISTED"),"")</f>
        <v>0</v>
      </c>
      <c r="J9" s="18">
        <f t="shared" si="0"/>
        <v>2991</v>
      </c>
      <c r="K9" s="19">
        <f t="shared" si="1"/>
        <v>4</v>
      </c>
      <c r="L9" s="19">
        <f t="shared" si="2"/>
        <v>823.96694214876027</v>
      </c>
      <c r="M9" s="18">
        <f>IF(ISTEXT(C9),SignOnSheet!$U$31+1,IF(C9&lt;&gt;"",IFERROR(IF(L9&gt;0,RANK(L9,IF(L$6:L$47&gt;0,L$6:L$47,),1)-COUNTIF(L$6:L$47,"=0"),IF(L9&lt;&gt;"",SignOnSheet!$U$31+1,0)),0),""))</f>
        <v>4</v>
      </c>
      <c r="N9" s="20" t="e">
        <f>IF(#REF!=N$5,IF(L9="",MAX($L$6:$L$47)+1,L9),"")</f>
        <v>#REF!</v>
      </c>
      <c r="O9" s="20"/>
      <c r="P9" s="20"/>
      <c r="Q9" s="20"/>
      <c r="R9" s="18"/>
      <c r="S9" s="20"/>
      <c r="T9" s="18"/>
    </row>
    <row r="10" spans="1:25" x14ac:dyDescent="0.2">
      <c r="A10" s="17" t="e">
        <f t="shared" si="3"/>
        <v>#REF!</v>
      </c>
      <c r="B10" s="11">
        <v>114146</v>
      </c>
      <c r="C10" s="11">
        <v>5004</v>
      </c>
      <c r="D10" s="17" t="str">
        <f>IF(B10&lt;&gt;"",IFERROR(VLOOKUP(B10,SignOnSheet!$D$5:$N$27,7,FALSE),"NON_LISTED"),"")</f>
        <v>Andrew Boyd-Kim Troll</v>
      </c>
      <c r="E10" s="18" t="str">
        <f>IF(B10&lt;&gt;"",IFERROR(VLOOKUP(B10,SignOnSheet!$D$5:$K$27,3,FALSE),"NON_LISTED"),"")</f>
        <v>Hobie 16</v>
      </c>
      <c r="F10" s="18">
        <f>IF(B10&lt;&gt;"",IFERROR(VLOOKUP(B10,SignOnSheet!$D$5:$K$27,4,FALSE),"NON_LISTED"),"")</f>
        <v>1.21</v>
      </c>
      <c r="G10" s="18" t="str">
        <f>IF(B10&lt;&gt;"",IFERROR(VLOOKUP(B10,SignOnSheet!$D$5:$K$27,5,FALSE),"NON_LISTED"),"")</f>
        <v>B</v>
      </c>
      <c r="H10" s="18">
        <f>IF(B10&lt;&gt;"",IFERROR(VLOOKUP(B10,SignOnSheet!$D$5:$K$27,6,FALSE),"NON_LISTED"),"")</f>
        <v>3</v>
      </c>
      <c r="I10" s="39">
        <f>IF(B10&lt;&gt;"",IFERROR(VLOOKUP(B10,SignOnSheet!$D$5:$K$27,2,FALSE),"NON_LISTED"),"")</f>
        <v>0</v>
      </c>
      <c r="J10" s="18">
        <f t="shared" si="0"/>
        <v>3004</v>
      </c>
      <c r="K10" s="19">
        <f t="shared" si="1"/>
        <v>5</v>
      </c>
      <c r="L10" s="19">
        <f t="shared" si="2"/>
        <v>827.54820936639123</v>
      </c>
      <c r="M10" s="18">
        <f>IF(ISTEXT(C10),SignOnSheet!$U$31+1,IF(C10&lt;&gt;"",IFERROR(IF(L10&gt;0,RANK(L10,IF(L$6:L$47&gt;0,L$6:L$47,),1)-COUNTIF(L$6:L$47,"=0"),IF(L10&lt;&gt;"",SignOnSheet!$U$31+1,0)),0),""))</f>
        <v>5</v>
      </c>
      <c r="N10" s="20" t="e">
        <f>IF(#REF!=N$5,IF(L10="",MAX($L$6:$L$47)+1,L10),"")</f>
        <v>#REF!</v>
      </c>
      <c r="O10" s="20"/>
      <c r="P10" s="20"/>
      <c r="Q10" s="20"/>
      <c r="R10" s="18"/>
      <c r="S10" s="20"/>
      <c r="T10" s="18"/>
    </row>
    <row r="11" spans="1:25" x14ac:dyDescent="0.2">
      <c r="A11" s="17" t="e">
        <f t="shared" si="3"/>
        <v>#REF!</v>
      </c>
      <c r="B11" s="11">
        <v>112480</v>
      </c>
      <c r="C11" s="11">
        <v>5111</v>
      </c>
      <c r="D11" s="17" t="str">
        <f>IF(B11&lt;&gt;"",IFERROR(VLOOKUP(B11,SignOnSheet!$D$5:$N$27,7,FALSE),"NON_LISTED"),"")</f>
        <v>Craig Wood-Carrie Wood</v>
      </c>
      <c r="E11" s="18" t="str">
        <f>IF(B11&lt;&gt;"",IFERROR(VLOOKUP(B11,SignOnSheet!$D$5:$K$27,3,FALSE),"NON_LISTED"),"")</f>
        <v>Hobie 16</v>
      </c>
      <c r="F11" s="18">
        <f>IF(B11&lt;&gt;"",IFERROR(VLOOKUP(B11,SignOnSheet!$D$5:$K$27,4,FALSE),"NON_LISTED"),"")</f>
        <v>1.21</v>
      </c>
      <c r="G11" s="18" t="str">
        <f>IF(B11&lt;&gt;"",IFERROR(VLOOKUP(B11,SignOnSheet!$D$5:$K$27,5,FALSE),"NON_LISTED"),"")</f>
        <v>B</v>
      </c>
      <c r="H11" s="18">
        <f>IF(B11&lt;&gt;"",IFERROR(VLOOKUP(B11,SignOnSheet!$D$5:$K$27,6,FALSE),"NON_LISTED"),"")</f>
        <v>3</v>
      </c>
      <c r="I11" s="39">
        <f>IF(B11&lt;&gt;"",IFERROR(VLOOKUP(B11,SignOnSheet!$D$5:$K$27,2,FALSE),"NON_LISTED"),"")</f>
        <v>0</v>
      </c>
      <c r="J11" s="18">
        <f t="shared" si="0"/>
        <v>3071</v>
      </c>
      <c r="K11" s="19">
        <f t="shared" si="1"/>
        <v>6</v>
      </c>
      <c r="L11" s="19">
        <f t="shared" si="2"/>
        <v>846.00550964187323</v>
      </c>
      <c r="M11" s="18">
        <f>IF(ISTEXT(C11),SignOnSheet!$U$31+1,IF(C11&lt;&gt;"",IFERROR(IF(L11&gt;0,RANK(L11,IF(L$6:L$47&gt;0,L$6:L$47,),1)-COUNTIF(L$6:L$47,"=0"),IF(L11&lt;&gt;"",SignOnSheet!$U$31+1,0)),0),""))</f>
        <v>6</v>
      </c>
      <c r="N11" s="20" t="e">
        <f>IF(#REF!=N$5,IF(L11="",MAX($L$6:$L$47)+1,L11),"")</f>
        <v>#REF!</v>
      </c>
      <c r="O11" s="20"/>
      <c r="P11" s="20"/>
      <c r="Q11" s="20"/>
      <c r="R11" s="18"/>
      <c r="S11" s="20"/>
      <c r="T11" s="18"/>
    </row>
    <row r="12" spans="1:25" x14ac:dyDescent="0.2">
      <c r="A12" s="17" t="e">
        <f t="shared" si="3"/>
        <v>#REF!</v>
      </c>
      <c r="B12" s="11">
        <v>113344</v>
      </c>
      <c r="C12" s="11">
        <v>5137</v>
      </c>
      <c r="D12" s="17" t="str">
        <f>IF(B12&lt;&gt;"",IFERROR(VLOOKUP(B12,SignOnSheet!$D$5:$N$27,7,FALSE),"NON_LISTED"),"")</f>
        <v>Cyrille Girardin-Rob Pettit</v>
      </c>
      <c r="E12" s="18" t="str">
        <f>IF(B12&lt;&gt;"",IFERROR(VLOOKUP(B12,SignOnSheet!$D$5:$K$27,3,FALSE),"NON_LISTED"),"")</f>
        <v>Hobie 16</v>
      </c>
      <c r="F12" s="18">
        <f>IF(B12&lt;&gt;"",IFERROR(VLOOKUP(B12,SignOnSheet!$D$5:$K$27,4,FALSE),"NON_LISTED"),"")</f>
        <v>1.21</v>
      </c>
      <c r="G12" s="18" t="str">
        <f>IF(B12&lt;&gt;"",IFERROR(VLOOKUP(B12,SignOnSheet!$D$5:$K$27,5,FALSE),"NON_LISTED"),"")</f>
        <v>B</v>
      </c>
      <c r="H12" s="18">
        <f>IF(B12&lt;&gt;"",IFERROR(VLOOKUP(B12,SignOnSheet!$D$5:$K$27,6,FALSE),"NON_LISTED"),"")</f>
        <v>3</v>
      </c>
      <c r="I12" s="39">
        <f>IF(B12&lt;&gt;"",IFERROR(VLOOKUP(B12,SignOnSheet!$D$5:$K$27,2,FALSE),"NON_LISTED"),"")</f>
        <v>0</v>
      </c>
      <c r="J12" s="18">
        <f t="shared" si="0"/>
        <v>3097</v>
      </c>
      <c r="K12" s="19">
        <f t="shared" si="1"/>
        <v>7</v>
      </c>
      <c r="L12" s="19">
        <f t="shared" si="2"/>
        <v>853.16804407713505</v>
      </c>
      <c r="M12" s="18">
        <f>IF(ISTEXT(C12),SignOnSheet!$U$31+1,IF(C12&lt;&gt;"",IFERROR(IF(L12&gt;0,RANK(L12,IF(L$6:L$47&gt;0,L$6:L$47,),1)-COUNTIF(L$6:L$47,"=0"),IF(L12&lt;&gt;"",SignOnSheet!$U$31+1,0)),0),""))</f>
        <v>7</v>
      </c>
      <c r="N12" s="20" t="e">
        <f>IF(#REF!=N$5,IF(L12="",MAX($L$6:$L$47)+1,L12),"")</f>
        <v>#REF!</v>
      </c>
      <c r="O12" s="20"/>
      <c r="P12" s="20"/>
      <c r="Q12" s="20"/>
      <c r="R12" s="18"/>
      <c r="S12" s="20"/>
      <c r="T12" s="18"/>
    </row>
    <row r="13" spans="1:25" x14ac:dyDescent="0.2">
      <c r="A13" s="17" t="e">
        <f t="shared" si="3"/>
        <v>#REF!</v>
      </c>
      <c r="B13" s="11">
        <v>112647</v>
      </c>
      <c r="C13" s="11">
        <v>5337</v>
      </c>
      <c r="D13" s="17" t="str">
        <f>IF(B13&lt;&gt;"",IFERROR(VLOOKUP(B13,SignOnSheet!$D$5:$N$27,7,FALSE),"NON_LISTED"),"")</f>
        <v>John van der Vyver-Sam van der Vyver</v>
      </c>
      <c r="E13" s="18" t="str">
        <f>IF(B13&lt;&gt;"",IFERROR(VLOOKUP(B13,SignOnSheet!$D$5:$K$27,3,FALSE),"NON_LISTED"),"")</f>
        <v>Hobie 16</v>
      </c>
      <c r="F13" s="18">
        <f>IF(B13&lt;&gt;"",IFERROR(VLOOKUP(B13,SignOnSheet!$D$5:$K$27,4,FALSE),"NON_LISTED"),"")</f>
        <v>1.21</v>
      </c>
      <c r="G13" s="18" t="str">
        <f>IF(B13&lt;&gt;"",IFERROR(VLOOKUP(B13,SignOnSheet!$D$5:$K$27,5,FALSE),"NON_LISTED"),"")</f>
        <v>B</v>
      </c>
      <c r="H13" s="18">
        <f>IF(B13&lt;&gt;"",IFERROR(VLOOKUP(B13,SignOnSheet!$D$5:$K$27,6,FALSE),"NON_LISTED"),"")</f>
        <v>3</v>
      </c>
      <c r="I13" s="39">
        <f>IF(B13&lt;&gt;"",IFERROR(VLOOKUP(B13,SignOnSheet!$D$5:$K$27,2,FALSE),"NON_LISTED"),"")</f>
        <v>0</v>
      </c>
      <c r="J13" s="18">
        <f t="shared" si="0"/>
        <v>3217</v>
      </c>
      <c r="K13" s="19">
        <f t="shared" si="1"/>
        <v>8</v>
      </c>
      <c r="L13" s="19">
        <f t="shared" si="2"/>
        <v>886.22589531680444</v>
      </c>
      <c r="M13" s="18">
        <f>IF(ISTEXT(C13),SignOnSheet!$U$31+1,IF(C13&lt;&gt;"",IFERROR(IF(L13&gt;0,RANK(L13,IF(L$6:L$47&gt;0,L$6:L$47,),1)-COUNTIF(L$6:L$47,"=0"),IF(L13&lt;&gt;"",SignOnSheet!$U$31+1,0)),0),""))</f>
        <v>8</v>
      </c>
      <c r="N13" s="20" t="e">
        <f>IF(#REF!=N$5,IF(L13="",MAX($L$6:$L$47)+1,L13),"")</f>
        <v>#REF!</v>
      </c>
      <c r="O13" s="20"/>
      <c r="P13" s="20"/>
      <c r="Q13" s="20"/>
      <c r="R13" s="18"/>
      <c r="S13" s="20"/>
      <c r="T13" s="18"/>
    </row>
    <row r="14" spans="1:25" x14ac:dyDescent="0.2">
      <c r="A14" s="17" t="e">
        <f t="shared" si="3"/>
        <v>#REF!</v>
      </c>
      <c r="B14" s="11">
        <v>112555</v>
      </c>
      <c r="C14" s="11">
        <v>5538</v>
      </c>
      <c r="D14" s="17" t="str">
        <f>IF(B14&lt;&gt;"",IFERROR(VLOOKUP(B14,SignOnSheet!$D$5:$N$27,7,FALSE),"NON_LISTED"),"")</f>
        <v>Kees De Graaf-Anna Chandler</v>
      </c>
      <c r="E14" s="18" t="str">
        <f>IF(B14&lt;&gt;"",IFERROR(VLOOKUP(B14,SignOnSheet!$D$5:$K$27,3,FALSE),"NON_LISTED"),"")</f>
        <v>Hobie 16</v>
      </c>
      <c r="F14" s="18">
        <f>IF(B14&lt;&gt;"",IFERROR(VLOOKUP(B14,SignOnSheet!$D$5:$K$27,4,FALSE),"NON_LISTED"),"")</f>
        <v>1.21</v>
      </c>
      <c r="G14" s="18" t="str">
        <f>IF(B14&lt;&gt;"",IFERROR(VLOOKUP(B14,SignOnSheet!$D$5:$K$27,5,FALSE),"NON_LISTED"),"")</f>
        <v>B</v>
      </c>
      <c r="H14" s="18">
        <f>IF(B14&lt;&gt;"",IFERROR(VLOOKUP(B14,SignOnSheet!$D$5:$K$27,6,FALSE),"NON_LISTED"),"")</f>
        <v>3</v>
      </c>
      <c r="I14" s="39">
        <f>IF(B14&lt;&gt;"",IFERROR(VLOOKUP(B14,SignOnSheet!$D$5:$K$27,2,FALSE),"NON_LISTED"),"")</f>
        <v>0</v>
      </c>
      <c r="J14" s="18">
        <f t="shared" si="0"/>
        <v>3338</v>
      </c>
      <c r="K14" s="19">
        <f t="shared" si="1"/>
        <v>9</v>
      </c>
      <c r="L14" s="19">
        <f t="shared" si="2"/>
        <v>919.55922865013781</v>
      </c>
      <c r="M14" s="18">
        <f>IF(ISTEXT(C14),SignOnSheet!$U$31+1,IF(C14&lt;&gt;"",IFERROR(IF(L14&gt;0,RANK(L14,IF(L$6:L$47&gt;0,L$6:L$47,),1)-COUNTIF(L$6:L$47,"=0"),IF(L14&lt;&gt;"",SignOnSheet!$U$31+1,0)),0),""))</f>
        <v>9</v>
      </c>
      <c r="N14" s="20" t="e">
        <f>IF(#REF!=N$5,IF(L14="",MAX($L$6:$L$47)+1,L14),"")</f>
        <v>#REF!</v>
      </c>
      <c r="O14" s="20"/>
      <c r="P14" s="20"/>
      <c r="Q14" s="20"/>
      <c r="R14" s="18"/>
      <c r="S14" s="20"/>
      <c r="T14" s="18"/>
    </row>
    <row r="15" spans="1:25" x14ac:dyDescent="0.2">
      <c r="A15" s="17" t="e">
        <f t="shared" si="3"/>
        <v>#REF!</v>
      </c>
      <c r="B15" s="11">
        <v>108961</v>
      </c>
      <c r="C15" s="11">
        <v>5723</v>
      </c>
      <c r="D15" s="17" t="str">
        <f>IF(B15&lt;&gt;"",IFERROR(VLOOKUP(B15,SignOnSheet!$D$5:$N$27,7,FALSE),"NON_LISTED"),"")</f>
        <v>Sarah Scott-Justin Hoon</v>
      </c>
      <c r="E15" s="18" t="str">
        <f>IF(B15&lt;&gt;"",IFERROR(VLOOKUP(B15,SignOnSheet!$D$5:$K$27,3,FALSE),"NON_LISTED"),"")</f>
        <v>Hobie 16</v>
      </c>
      <c r="F15" s="18">
        <f>IF(B15&lt;&gt;"",IFERROR(VLOOKUP(B15,SignOnSheet!$D$5:$K$27,4,FALSE),"NON_LISTED"),"")</f>
        <v>1.21</v>
      </c>
      <c r="G15" s="18" t="str">
        <f>IF(B15&lt;&gt;"",IFERROR(VLOOKUP(B15,SignOnSheet!$D$5:$K$27,5,FALSE),"NON_LISTED"),"")</f>
        <v>B</v>
      </c>
      <c r="H15" s="18">
        <f>IF(B15&lt;&gt;"",IFERROR(VLOOKUP(B15,SignOnSheet!$D$5:$K$27,6,FALSE),"NON_LISTED"),"")</f>
        <v>3</v>
      </c>
      <c r="I15" s="39">
        <f>IF(B15&lt;&gt;"",IFERROR(VLOOKUP(B15,SignOnSheet!$D$5:$K$27,2,FALSE),"NON_LISTED"),"")</f>
        <v>0</v>
      </c>
      <c r="J15" s="18">
        <f t="shared" si="0"/>
        <v>3443</v>
      </c>
      <c r="K15" s="19">
        <f t="shared" si="1"/>
        <v>10</v>
      </c>
      <c r="L15" s="19">
        <f t="shared" si="2"/>
        <v>948.4848484848485</v>
      </c>
      <c r="M15" s="18">
        <f>IF(ISTEXT(C15),SignOnSheet!$U$31+1,IF(C15&lt;&gt;"",IFERROR(IF(L15&gt;0,RANK(L15,IF(L$6:L$47&gt;0,L$6:L$47,),1)-COUNTIF(L$6:L$47,"=0"),IF(L15&lt;&gt;"",SignOnSheet!$U$31+1,0)),0),""))</f>
        <v>10</v>
      </c>
      <c r="N15" s="20" t="e">
        <f>IF(#REF!=N$5,IF(L15="",MAX($L$6:$L$47)+1,L15),"")</f>
        <v>#REF!</v>
      </c>
      <c r="O15" s="20"/>
      <c r="P15" s="20"/>
      <c r="Q15" s="20"/>
      <c r="R15" s="18"/>
      <c r="S15" s="20"/>
      <c r="T15" s="18"/>
    </row>
    <row r="16" spans="1:25" x14ac:dyDescent="0.2">
      <c r="A16" s="17" t="e">
        <f t="shared" si="3"/>
        <v>#REF!</v>
      </c>
      <c r="B16" s="11">
        <v>75</v>
      </c>
      <c r="C16" s="11">
        <v>5922</v>
      </c>
      <c r="D16" s="17" t="str">
        <f>IF(B16&lt;&gt;"",IFERROR(VLOOKUP(B16,SignOnSheet!$D$5:$N$27,7,FALSE),"NON_LISTED"),"")</f>
        <v>Erwin Telemans-Lenno Telemans</v>
      </c>
      <c r="E16" s="18" t="str">
        <f>IF(B16&lt;&gt;"",IFERROR(VLOOKUP(B16,SignOnSheet!$D$5:$K$27,3,FALSE),"NON_LISTED"),"")</f>
        <v>Nacra 5.0</v>
      </c>
      <c r="F16" s="18">
        <f>IF(B16&lt;&gt;"",IFERROR(VLOOKUP(B16,SignOnSheet!$D$5:$K$27,4,FALSE),"NON_LISTED"),"")</f>
        <v>1.21</v>
      </c>
      <c r="G16" s="18" t="str">
        <f>IF(B16&lt;&gt;"",IFERROR(VLOOKUP(B16,SignOnSheet!$D$5:$K$27,5,FALSE),"NON_LISTED"),"")</f>
        <v>B</v>
      </c>
      <c r="H16" s="18">
        <f>IF(B16&lt;&gt;"",IFERROR(VLOOKUP(B16,SignOnSheet!$D$5:$K$27,6,FALSE),"NON_LISTED"),"")</f>
        <v>3</v>
      </c>
      <c r="I16" s="39">
        <f>IF(B16&lt;&gt;"",IFERROR(VLOOKUP(B16,SignOnSheet!$D$5:$K$27,2,FALSE),"NON_LISTED"),"")</f>
        <v>0</v>
      </c>
      <c r="J16" s="18">
        <f t="shared" si="0"/>
        <v>3562</v>
      </c>
      <c r="K16" s="19">
        <f t="shared" si="1"/>
        <v>11</v>
      </c>
      <c r="L16" s="19">
        <f t="shared" si="2"/>
        <v>981.26721763085413</v>
      </c>
      <c r="M16" s="18">
        <f>IF(ISTEXT(C16),SignOnSheet!$U$31+1,IF(C16&lt;&gt;"",IFERROR(IF(L16&gt;0,RANK(L16,IF(L$6:L$47&gt;0,L$6:L$47,),1)-COUNTIF(L$6:L$47,"=0"),IF(L16&lt;&gt;"",SignOnSheet!$U$31+1,0)),0),""))</f>
        <v>11</v>
      </c>
      <c r="N16" s="20" t="e">
        <f>IF(#REF!=N$5,IF(L16="",MAX($L$6:$L$47)+1,L16),"")</f>
        <v>#REF!</v>
      </c>
      <c r="O16" s="20"/>
      <c r="P16" s="20"/>
      <c r="Q16" s="20"/>
      <c r="R16" s="18"/>
      <c r="S16" s="20"/>
      <c r="T16" s="18"/>
    </row>
    <row r="17" spans="1:20" x14ac:dyDescent="0.2">
      <c r="A17" s="17" t="e">
        <f t="shared" si="3"/>
        <v>#REF!</v>
      </c>
      <c r="B17" s="11">
        <v>115105</v>
      </c>
      <c r="C17" s="11">
        <v>5950</v>
      </c>
      <c r="D17" s="17" t="str">
        <f>IF(B17&lt;&gt;"",IFERROR(VLOOKUP(B17,SignOnSheet!$D$5:$N$27,7,FALSE),"NON_LISTED"),"")</f>
        <v>Matteaus Walcher-Adriana Mariano</v>
      </c>
      <c r="E17" s="18" t="str">
        <f>IF(B17&lt;&gt;"",IFERROR(VLOOKUP(B17,SignOnSheet!$D$5:$K$27,3,FALSE),"NON_LISTED"),"")</f>
        <v>Hobie 16</v>
      </c>
      <c r="F17" s="18">
        <f>IF(B17&lt;&gt;"",IFERROR(VLOOKUP(B17,SignOnSheet!$D$5:$K$27,4,FALSE),"NON_LISTED"),"")</f>
        <v>1.21</v>
      </c>
      <c r="G17" s="18" t="str">
        <f>IF(B17&lt;&gt;"",IFERROR(VLOOKUP(B17,SignOnSheet!$D$5:$K$27,5,FALSE),"NON_LISTED"),"")</f>
        <v>B</v>
      </c>
      <c r="H17" s="18">
        <f>IF(B17&lt;&gt;"",IFERROR(VLOOKUP(B17,SignOnSheet!$D$5:$K$27,6,FALSE),"NON_LISTED"),"")</f>
        <v>3</v>
      </c>
      <c r="I17" s="39">
        <f>IF(B17&lt;&gt;"",IFERROR(VLOOKUP(B17,SignOnSheet!$D$5:$K$27,2,FALSE),"NON_LISTED"),"")</f>
        <v>0</v>
      </c>
      <c r="J17" s="18">
        <f t="shared" si="0"/>
        <v>3590</v>
      </c>
      <c r="K17" s="19">
        <f t="shared" si="1"/>
        <v>12</v>
      </c>
      <c r="L17" s="19">
        <f t="shared" si="2"/>
        <v>988.98071625344357</v>
      </c>
      <c r="M17" s="18">
        <f>IF(ISTEXT(C17),SignOnSheet!$U$31+1,IF(C17&lt;&gt;"",IFERROR(IF(L17&gt;0,RANK(L17,IF(L$6:L$47&gt;0,L$6:L$47,),1)-COUNTIF(L$6:L$47,"=0"),IF(L17&lt;&gt;"",SignOnSheet!$U$31+1,0)),0),""))</f>
        <v>12</v>
      </c>
      <c r="N17" s="20" t="e">
        <f>IF(#REF!=N$5,IF(L17="",MAX($L$6:$L$47)+1,L17),"")</f>
        <v>#REF!</v>
      </c>
      <c r="O17" s="20"/>
      <c r="P17" s="20"/>
      <c r="Q17" s="20"/>
      <c r="R17" s="18"/>
      <c r="S17" s="20"/>
      <c r="T17" s="18"/>
    </row>
    <row r="18" spans="1:20" x14ac:dyDescent="0.2">
      <c r="A18" s="17" t="e">
        <f t="shared" si="3"/>
        <v>#REF!</v>
      </c>
      <c r="B18" s="11">
        <v>112607</v>
      </c>
      <c r="C18" s="11">
        <v>6018</v>
      </c>
      <c r="D18" s="17" t="str">
        <f>IF(B18&lt;&gt;"",IFERROR(VLOOKUP(B18,SignOnSheet!$D$5:$N$27,7,FALSE),"NON_LISTED"),"")</f>
        <v>Nassor Alamki-Machano Mussa</v>
      </c>
      <c r="E18" s="18" t="str">
        <f>IF(B18&lt;&gt;"",IFERROR(VLOOKUP(B18,SignOnSheet!$D$5:$K$27,3,FALSE),"NON_LISTED"),"")</f>
        <v>Hobie 16</v>
      </c>
      <c r="F18" s="18">
        <f>IF(B18&lt;&gt;"",IFERROR(VLOOKUP(B18,SignOnSheet!$D$5:$K$27,4,FALSE),"NON_LISTED"),"")</f>
        <v>1.21</v>
      </c>
      <c r="G18" s="18" t="str">
        <f>IF(B18&lt;&gt;"",IFERROR(VLOOKUP(B18,SignOnSheet!$D$5:$K$27,5,FALSE),"NON_LISTED"),"")</f>
        <v>B</v>
      </c>
      <c r="H18" s="18">
        <f>IF(B18&lt;&gt;"",IFERROR(VLOOKUP(B18,SignOnSheet!$D$5:$K$27,6,FALSE),"NON_LISTED"),"")</f>
        <v>3</v>
      </c>
      <c r="I18" s="39">
        <f>IF(B18&lt;&gt;"",IFERROR(VLOOKUP(B18,SignOnSheet!$D$5:$K$27,2,FALSE),"NON_LISTED"),"")</f>
        <v>0</v>
      </c>
      <c r="J18" s="18">
        <f t="shared" si="0"/>
        <v>3618</v>
      </c>
      <c r="K18" s="19">
        <f t="shared" si="1"/>
        <v>13</v>
      </c>
      <c r="L18" s="19">
        <f t="shared" si="2"/>
        <v>996.69421487603313</v>
      </c>
      <c r="M18" s="18">
        <f>IF(ISTEXT(C18),SignOnSheet!$U$31+1,IF(C18&lt;&gt;"",IFERROR(IF(L18&gt;0,RANK(L18,IF(L$6:L$47&gt;0,L$6:L$47,),1)-COUNTIF(L$6:L$47,"=0"),IF(L18&lt;&gt;"",SignOnSheet!$U$31+1,0)),0),""))</f>
        <v>13</v>
      </c>
      <c r="N18" s="20" t="e">
        <f>IF(#REF!=N$5,IF(L18="",MAX($L$6:$L$47)+1,L18),"")</f>
        <v>#REF!</v>
      </c>
      <c r="O18" s="20"/>
      <c r="P18" s="20"/>
      <c r="Q18" s="20"/>
      <c r="R18" s="18"/>
      <c r="S18" s="20"/>
      <c r="T18" s="18"/>
    </row>
    <row r="19" spans="1:20" x14ac:dyDescent="0.2">
      <c r="A19" s="17" t="e">
        <f t="shared" si="3"/>
        <v>#REF!</v>
      </c>
      <c r="B19" s="11">
        <v>115081</v>
      </c>
      <c r="C19" s="11">
        <v>6234</v>
      </c>
      <c r="D19" s="17" t="str">
        <f>IF(B19&lt;&gt;"",IFERROR(VLOOKUP(B19,SignOnSheet!$D$5:$N$27,7,FALSE),"NON_LISTED"),"")</f>
        <v>Joe Bilstein-Chiara Cei</v>
      </c>
      <c r="E19" s="18" t="str">
        <f>IF(B19&lt;&gt;"",IFERROR(VLOOKUP(B19,SignOnSheet!$D$5:$K$27,3,FALSE),"NON_LISTED"),"")</f>
        <v>Hobie 16</v>
      </c>
      <c r="F19" s="18">
        <f>IF(B19&lt;&gt;"",IFERROR(VLOOKUP(B19,SignOnSheet!$D$5:$K$27,4,FALSE),"NON_LISTED"),"")</f>
        <v>1.21</v>
      </c>
      <c r="G19" s="18" t="str">
        <f>IF(B19&lt;&gt;"",IFERROR(VLOOKUP(B19,SignOnSheet!$D$5:$K$27,5,FALSE),"NON_LISTED"),"")</f>
        <v>B</v>
      </c>
      <c r="H19" s="18">
        <f>IF(B19&lt;&gt;"",IFERROR(VLOOKUP(B19,SignOnSheet!$D$5:$K$27,6,FALSE),"NON_LISTED"),"")</f>
        <v>3</v>
      </c>
      <c r="I19" s="39">
        <f>IF(B19&lt;&gt;"",IFERROR(VLOOKUP(B19,SignOnSheet!$D$5:$K$27,2,FALSE),"NON_LISTED"),"")</f>
        <v>0</v>
      </c>
      <c r="J19" s="18">
        <f t="shared" si="0"/>
        <v>3754</v>
      </c>
      <c r="K19" s="19">
        <f t="shared" si="1"/>
        <v>14</v>
      </c>
      <c r="L19" s="19">
        <f t="shared" si="2"/>
        <v>1034.1597796143251</v>
      </c>
      <c r="M19" s="18">
        <f>IF(ISTEXT(C19),SignOnSheet!$U$31+1,IF(C19&lt;&gt;"",IFERROR(IF(L19&gt;0,RANK(L19,IF(L$6:L$47&gt;0,L$6:L$47,),1)-COUNTIF(L$6:L$47,"=0"),IF(L19&lt;&gt;"",SignOnSheet!$U$31+1,0)),0),""))</f>
        <v>14</v>
      </c>
      <c r="N19" s="20" t="e">
        <f>IF(#REF!=N$5,IF(L19="",MAX($L$6:$L$47)+1,L19),"")</f>
        <v>#REF!</v>
      </c>
      <c r="O19" s="20"/>
      <c r="P19" s="20"/>
      <c r="Q19" s="20"/>
      <c r="R19" s="18"/>
      <c r="S19" s="20"/>
      <c r="T19" s="18"/>
    </row>
    <row r="20" spans="1:20" x14ac:dyDescent="0.2">
      <c r="A20" s="17" t="e">
        <f t="shared" si="3"/>
        <v>#REF!</v>
      </c>
      <c r="B20" s="11"/>
      <c r="C20" s="11"/>
      <c r="D20" s="17" t="str">
        <f>IF(B20&lt;&gt;"",IFERROR(VLOOKUP(B20,SignOnSheet!$D$5:$N$27,7,FALSE),"NON_LISTED"),"")</f>
        <v/>
      </c>
      <c r="E20" s="18" t="str">
        <f>IF(B20&lt;&gt;"",IFERROR(VLOOKUP(B20,SignOnSheet!$D$5:$K$27,3,FALSE),"NON_LISTED"),"")</f>
        <v/>
      </c>
      <c r="F20" s="18" t="str">
        <f>IF(B20&lt;&gt;"",IFERROR(VLOOKUP(B20,SignOnSheet!$D$5:$K$27,4,FALSE),"NON_LISTED"),"")</f>
        <v/>
      </c>
      <c r="G20" s="18" t="str">
        <f>IF(B20&lt;&gt;"",IFERROR(VLOOKUP(B20,SignOnSheet!$D$5:$K$27,5,FALSE),"NON_LISTED"),"")</f>
        <v/>
      </c>
      <c r="H20" s="18" t="str">
        <f>IF(B20&lt;&gt;"",IFERROR(VLOOKUP(B20,SignOnSheet!$D$5:$K$27,6,FALSE),"NON_LISTED"),"")</f>
        <v/>
      </c>
      <c r="I20" s="39" t="str">
        <f>IF(B20&lt;&gt;"",IFERROR(VLOOKUP(B20,SignOnSheet!$D$5:$K$27,2,FALSE),"NON_LISTED"),"")</f>
        <v/>
      </c>
      <c r="J20" s="18" t="str">
        <f t="shared" si="0"/>
        <v/>
      </c>
      <c r="K20" s="19" t="str">
        <f t="shared" si="1"/>
        <v/>
      </c>
      <c r="L20" s="19" t="str">
        <f t="shared" si="2"/>
        <v/>
      </c>
      <c r="M20" s="18" t="str">
        <f>IF(ISTEXT(C20),SignOnSheet!$U$31+1,IF(C20&lt;&gt;"",IFERROR(IF(L20&gt;0,RANK(L20,IF(L$6:L$47&gt;0,L$6:L$47,),1)-COUNTIF(L$6:L$47,"=0"),IF(L20&lt;&gt;"",SignOnSheet!$U$31+1,0)),0),""))</f>
        <v/>
      </c>
      <c r="N20" s="20" t="e">
        <f>IF(#REF!=N$5,IF(L20="",MAX($L$6:$L$47)+1,L20),"")</f>
        <v>#REF!</v>
      </c>
      <c r="O20" s="20"/>
      <c r="P20" s="20"/>
      <c r="Q20" s="20"/>
      <c r="R20" s="18"/>
      <c r="S20" s="20"/>
      <c r="T20" s="18"/>
    </row>
    <row r="21" spans="1:20" x14ac:dyDescent="0.2">
      <c r="A21" s="17" t="e">
        <f t="shared" si="3"/>
        <v>#REF!</v>
      </c>
      <c r="B21" s="11"/>
      <c r="C21" s="11"/>
      <c r="D21" s="17" t="str">
        <f>IF(B21&lt;&gt;"",IFERROR(VLOOKUP(B21,SignOnSheet!$D$5:$N$27,7,FALSE),"NON_LISTED"),"")</f>
        <v/>
      </c>
      <c r="E21" s="18" t="str">
        <f>IF(B21&lt;&gt;"",IFERROR(VLOOKUP(B21,SignOnSheet!$D$5:$K$27,3,FALSE),"NON_LISTED"),"")</f>
        <v/>
      </c>
      <c r="F21" s="18" t="str">
        <f>IF(B21&lt;&gt;"",IFERROR(VLOOKUP(B21,SignOnSheet!$D$5:$K$27,4,FALSE),"NON_LISTED"),"")</f>
        <v/>
      </c>
      <c r="G21" s="18" t="str">
        <f>IF(B21&lt;&gt;"",IFERROR(VLOOKUP(B21,SignOnSheet!$D$5:$K$27,5,FALSE),"NON_LISTED"),"")</f>
        <v/>
      </c>
      <c r="H21" s="18" t="str">
        <f>IF(B21&lt;&gt;"",IFERROR(VLOOKUP(B21,SignOnSheet!$D$5:$K$27,6,FALSE),"NON_LISTED"),"")</f>
        <v/>
      </c>
      <c r="I21" s="39" t="str">
        <f>IF(B21&lt;&gt;"",IFERROR(VLOOKUP(B21,SignOnSheet!$D$5:$K$27,2,FALSE),"NON_LISTED"),"")</f>
        <v/>
      </c>
      <c r="J21" s="18" t="str">
        <f t="shared" si="0"/>
        <v/>
      </c>
      <c r="K21" s="19" t="str">
        <f t="shared" si="1"/>
        <v/>
      </c>
      <c r="L21" s="19" t="str">
        <f t="shared" si="2"/>
        <v/>
      </c>
      <c r="M21" s="18" t="str">
        <f>IF(ISTEXT(C21),SignOnSheet!$U$31+1,IF(C21&lt;&gt;"",IFERROR(IF(L21&gt;0,RANK(L21,IF(L$6:L$47&gt;0,L$6:L$47,),1)-COUNTIF(L$6:L$47,"=0"),IF(L21&lt;&gt;"",SignOnSheet!$U$31+1,0)),0),""))</f>
        <v/>
      </c>
      <c r="N21" s="20" t="e">
        <f>IF(#REF!=N$5,IF(L21="",MAX($L$6:$L$47)+1,L21),"")</f>
        <v>#REF!</v>
      </c>
      <c r="O21" s="20"/>
      <c r="P21" s="20"/>
      <c r="Q21" s="20"/>
      <c r="R21" s="18"/>
      <c r="S21" s="20"/>
      <c r="T21" s="18"/>
    </row>
    <row r="22" spans="1:20" x14ac:dyDescent="0.2">
      <c r="A22" s="17" t="e">
        <f t="shared" si="3"/>
        <v>#REF!</v>
      </c>
      <c r="B22" s="11"/>
      <c r="C22" s="11"/>
      <c r="D22" s="17" t="str">
        <f>IF(B22&lt;&gt;"",IFERROR(VLOOKUP(B22,SignOnSheet!$D$5:$N$27,7,FALSE),"NON_LISTED"),"")</f>
        <v/>
      </c>
      <c r="E22" s="18" t="str">
        <f>IF(B22&lt;&gt;"",IFERROR(VLOOKUP(B22,SignOnSheet!$D$5:$K$27,3,FALSE),"NON_LISTED"),"")</f>
        <v/>
      </c>
      <c r="F22" s="18" t="str">
        <f>IF(B22&lt;&gt;"",IFERROR(VLOOKUP(B22,SignOnSheet!$D$5:$K$27,4,FALSE),"NON_LISTED"),"")</f>
        <v/>
      </c>
      <c r="G22" s="18" t="str">
        <f>IF(B22&lt;&gt;"",IFERROR(VLOOKUP(B22,SignOnSheet!$D$5:$K$27,5,FALSE),"NON_LISTED"),"")</f>
        <v/>
      </c>
      <c r="H22" s="18" t="str">
        <f>IF(B22&lt;&gt;"",IFERROR(VLOOKUP(B22,SignOnSheet!$D$5:$K$27,6,FALSE),"NON_LISTED"),"")</f>
        <v/>
      </c>
      <c r="I22" s="39" t="str">
        <f>IF(B22&lt;&gt;"",IFERROR(VLOOKUP(B22,SignOnSheet!$D$5:$K$27,2,FALSE),"NON_LISTED"),"")</f>
        <v/>
      </c>
      <c r="J22" s="18" t="str">
        <f t="shared" si="0"/>
        <v/>
      </c>
      <c r="K22" s="19" t="str">
        <f t="shared" si="1"/>
        <v/>
      </c>
      <c r="L22" s="19" t="str">
        <f t="shared" si="2"/>
        <v/>
      </c>
      <c r="M22" s="18" t="str">
        <f>IF(ISTEXT(C22),SignOnSheet!$U$31+1,IF(C22&lt;&gt;"",IFERROR(IF(L22&gt;0,RANK(L22,IF(L$6:L$47&gt;0,L$6:L$47,),1)-COUNTIF(L$6:L$47,"=0"),IF(L22&lt;&gt;"",SignOnSheet!$U$31+1,0)),0),""))</f>
        <v/>
      </c>
      <c r="N22" s="20" t="e">
        <f>IF(#REF!=N$5,IF(L22="",MAX($L$6:$L$47)+1,L22),"")</f>
        <v>#REF!</v>
      </c>
      <c r="O22" s="20"/>
      <c r="P22" s="20"/>
      <c r="Q22" s="20"/>
      <c r="R22" s="18"/>
      <c r="S22" s="20"/>
      <c r="T22" s="18"/>
    </row>
    <row r="23" spans="1:20" x14ac:dyDescent="0.2">
      <c r="A23" s="17" t="e">
        <f t="shared" si="3"/>
        <v>#REF!</v>
      </c>
      <c r="B23" s="11"/>
      <c r="C23" s="11"/>
      <c r="D23" s="17" t="str">
        <f>IF(B23&lt;&gt;"",IFERROR(VLOOKUP(B23,SignOnSheet!$D$5:$N$27,7,FALSE),"NON_LISTED"),"")</f>
        <v/>
      </c>
      <c r="E23" s="18" t="str">
        <f>IF(B23&lt;&gt;"",IFERROR(VLOOKUP(B23,SignOnSheet!$D$5:$K$27,3,FALSE),"NON_LISTED"),"")</f>
        <v/>
      </c>
      <c r="F23" s="18" t="str">
        <f>IF(B23&lt;&gt;"",IFERROR(VLOOKUP(B23,SignOnSheet!$D$5:$K$27,4,FALSE),"NON_LISTED"),"")</f>
        <v/>
      </c>
      <c r="G23" s="18" t="str">
        <f>IF(B23&lt;&gt;"",IFERROR(VLOOKUP(B23,SignOnSheet!$D$5:$K$27,5,FALSE),"NON_LISTED"),"")</f>
        <v/>
      </c>
      <c r="H23" s="18" t="str">
        <f>IF(B23&lt;&gt;"",IFERROR(VLOOKUP(B23,SignOnSheet!$D$5:$K$27,6,FALSE),"NON_LISTED"),"")</f>
        <v/>
      </c>
      <c r="I23" s="39" t="str">
        <f>IF(B23&lt;&gt;"",IFERROR(VLOOKUP(B23,SignOnSheet!$D$5:$K$27,2,FALSE),"NON_LISTED"),"")</f>
        <v/>
      </c>
      <c r="J23" s="18" t="str">
        <f t="shared" si="0"/>
        <v/>
      </c>
      <c r="K23" s="19" t="str">
        <f t="shared" si="1"/>
        <v/>
      </c>
      <c r="L23" s="19" t="str">
        <f t="shared" si="2"/>
        <v/>
      </c>
      <c r="M23" s="18" t="str">
        <f>IF(ISTEXT(C23),SignOnSheet!$U$31+1,IF(C23&lt;&gt;"",IFERROR(IF(L23&gt;0,RANK(L23,IF(L$6:L$47&gt;0,L$6:L$47,),1)-COUNTIF(L$6:L$47,"=0"),IF(L23&lt;&gt;"",SignOnSheet!$U$31+1,0)),0),""))</f>
        <v/>
      </c>
      <c r="N23" s="20" t="e">
        <f>IF(#REF!=N$5,IF(L23="",MAX($L$6:$L$47)+1,L23),"")</f>
        <v>#REF!</v>
      </c>
      <c r="O23" s="20"/>
      <c r="P23" s="20"/>
      <c r="Q23" s="20"/>
      <c r="R23" s="18"/>
      <c r="S23" s="20"/>
      <c r="T23" s="18"/>
    </row>
    <row r="24" spans="1:20" x14ac:dyDescent="0.2">
      <c r="A24" s="17" t="e">
        <f t="shared" si="3"/>
        <v>#REF!</v>
      </c>
      <c r="B24" s="11"/>
      <c r="C24" s="11"/>
      <c r="D24" s="17" t="str">
        <f>IF(B24&lt;&gt;"",IFERROR(VLOOKUP(B24,SignOnSheet!$D$5:$N$27,7,FALSE),"NON_LISTED"),"")</f>
        <v/>
      </c>
      <c r="E24" s="18" t="str">
        <f>IF(B24&lt;&gt;"",IFERROR(VLOOKUP(B24,SignOnSheet!$D$5:$K$27,3,FALSE),"NON_LISTED"),"")</f>
        <v/>
      </c>
      <c r="F24" s="18" t="str">
        <f>IF(B24&lt;&gt;"",IFERROR(VLOOKUP(B24,SignOnSheet!$D$5:$K$27,4,FALSE),"NON_LISTED"),"")</f>
        <v/>
      </c>
      <c r="G24" s="18" t="str">
        <f>IF(B24&lt;&gt;"",IFERROR(VLOOKUP(B24,SignOnSheet!$D$5:$K$27,5,FALSE),"NON_LISTED"),"")</f>
        <v/>
      </c>
      <c r="H24" s="18" t="str">
        <f>IF(B24&lt;&gt;"",IFERROR(VLOOKUP(B24,SignOnSheet!$D$5:$K$27,6,FALSE),"NON_LISTED"),"")</f>
        <v/>
      </c>
      <c r="I24" s="39" t="str">
        <f>IF(B24&lt;&gt;"",IFERROR(VLOOKUP(B24,SignOnSheet!$D$5:$K$27,2,FALSE),"NON_LISTED"),"")</f>
        <v/>
      </c>
      <c r="J24" s="18" t="str">
        <f t="shared" si="0"/>
        <v/>
      </c>
      <c r="K24" s="19" t="str">
        <f t="shared" si="1"/>
        <v/>
      </c>
      <c r="L24" s="19" t="str">
        <f t="shared" si="2"/>
        <v/>
      </c>
      <c r="M24" s="18" t="str">
        <f>IF(ISTEXT(C24),SignOnSheet!$U$31+1,IF(C24&lt;&gt;"",IFERROR(IF(L24&gt;0,RANK(L24,IF(L$6:L$47&gt;0,L$6:L$47,),1)-COUNTIF(L$6:L$47,"=0"),IF(L24&lt;&gt;"",SignOnSheet!$U$31+1,0)),0),""))</f>
        <v/>
      </c>
      <c r="N24" s="20" t="e">
        <f>IF(#REF!=N$5,IF(L24="",MAX($L$6:$L$47)+1,L24),"")</f>
        <v>#REF!</v>
      </c>
      <c r="O24" s="20"/>
      <c r="P24" s="20"/>
      <c r="Q24" s="20"/>
      <c r="R24" s="18"/>
      <c r="S24" s="20"/>
      <c r="T24" s="18"/>
    </row>
    <row r="25" spans="1:20" x14ac:dyDescent="0.2">
      <c r="A25" s="17" t="e">
        <f t="shared" si="3"/>
        <v>#REF!</v>
      </c>
      <c r="B25" s="11"/>
      <c r="C25" s="11"/>
      <c r="D25" s="17" t="str">
        <f>IF(B25&lt;&gt;"",IFERROR(VLOOKUP(B25,SignOnSheet!$D$5:$N$27,7,FALSE),"NON_LISTED"),"")</f>
        <v/>
      </c>
      <c r="E25" s="18" t="str">
        <f>IF(B25&lt;&gt;"",IFERROR(VLOOKUP(B25,SignOnSheet!$D$5:$K$27,3,FALSE),"NON_LISTED"),"")</f>
        <v/>
      </c>
      <c r="F25" s="18" t="str">
        <f>IF(B25&lt;&gt;"",IFERROR(VLOOKUP(B25,SignOnSheet!$D$5:$K$27,4,FALSE),"NON_LISTED"),"")</f>
        <v/>
      </c>
      <c r="G25" s="18" t="str">
        <f>IF(B25&lt;&gt;"",IFERROR(VLOOKUP(B25,SignOnSheet!$D$5:$K$27,5,FALSE),"NON_LISTED"),"")</f>
        <v/>
      </c>
      <c r="H25" s="18" t="str">
        <f>IF(B25&lt;&gt;"",IFERROR(VLOOKUP(B25,SignOnSheet!$D$5:$K$27,6,FALSE),"NON_LISTED"),"")</f>
        <v/>
      </c>
      <c r="I25" s="39" t="str">
        <f>IF(B25&lt;&gt;"",IFERROR(VLOOKUP(B25,SignOnSheet!$D$5:$K$27,2,FALSE),"NON_LISTED"),"")</f>
        <v/>
      </c>
      <c r="J25" s="18" t="str">
        <f t="shared" si="0"/>
        <v/>
      </c>
      <c r="K25" s="19" t="str">
        <f t="shared" si="1"/>
        <v/>
      </c>
      <c r="L25" s="19" t="str">
        <f t="shared" si="2"/>
        <v/>
      </c>
      <c r="M25" s="18" t="str">
        <f>IF(ISTEXT(C25),SignOnSheet!$U$31+1,IF(C25&lt;&gt;"",IFERROR(IF(L25&gt;0,RANK(L25,IF(L$6:L$47&gt;0,L$6:L$47,),1)-COUNTIF(L$6:L$47,"=0"),IF(L25&lt;&gt;"",SignOnSheet!$U$31+1,0)),0),""))</f>
        <v/>
      </c>
      <c r="N25" s="20" t="e">
        <f>IF(#REF!=N$5,IF(L25="",MAX($L$6:$L$47)+1,L25),"")</f>
        <v>#REF!</v>
      </c>
      <c r="O25" s="20"/>
      <c r="P25" s="20"/>
      <c r="Q25" s="20"/>
      <c r="R25" s="18"/>
      <c r="S25" s="20"/>
      <c r="T25" s="18"/>
    </row>
    <row r="26" spans="1:20" x14ac:dyDescent="0.2">
      <c r="A26" s="17" t="e">
        <f t="shared" si="3"/>
        <v>#REF!</v>
      </c>
      <c r="B26" s="11"/>
      <c r="C26" s="11"/>
      <c r="D26" s="17" t="str">
        <f>IF(B26&lt;&gt;"",IFERROR(VLOOKUP(B26,SignOnSheet!$D$5:$N$27,7,FALSE),"NON_LISTED"),"")</f>
        <v/>
      </c>
      <c r="E26" s="18" t="str">
        <f>IF(B26&lt;&gt;"",IFERROR(VLOOKUP(B26,SignOnSheet!$D$5:$K$27,3,FALSE),"NON_LISTED"),"")</f>
        <v/>
      </c>
      <c r="F26" s="18" t="str">
        <f>IF(B26&lt;&gt;"",IFERROR(VLOOKUP(B26,SignOnSheet!$D$5:$K$27,4,FALSE),"NON_LISTED"),"")</f>
        <v/>
      </c>
      <c r="G26" s="18" t="str">
        <f>IF(B26&lt;&gt;"",IFERROR(VLOOKUP(B26,SignOnSheet!$D$5:$K$27,5,FALSE),"NON_LISTED"),"")</f>
        <v/>
      </c>
      <c r="H26" s="18" t="str">
        <f>IF(B26&lt;&gt;"",IFERROR(VLOOKUP(B26,SignOnSheet!$D$5:$K$27,6,FALSE),"NON_LISTED"),"")</f>
        <v/>
      </c>
      <c r="I26" s="39" t="str">
        <f>IF(B26&lt;&gt;"",IFERROR(VLOOKUP(B26,SignOnSheet!$D$5:$K$27,2,FALSE),"NON_LISTED"),"")</f>
        <v/>
      </c>
      <c r="J26" s="18" t="str">
        <f t="shared" si="0"/>
        <v/>
      </c>
      <c r="K26" s="19" t="str">
        <f t="shared" si="1"/>
        <v/>
      </c>
      <c r="L26" s="19" t="str">
        <f t="shared" si="2"/>
        <v/>
      </c>
      <c r="M26" s="18" t="str">
        <f>IF(ISTEXT(C26),SignOnSheet!$U$31+1,IF(C26&lt;&gt;"",IFERROR(IF(L26&gt;0,RANK(L26,IF(L$6:L$47&gt;0,L$6:L$47,),1)-COUNTIF(L$6:L$47,"=0"),IF(L26&lt;&gt;"",SignOnSheet!$U$31+1,0)),0),""))</f>
        <v/>
      </c>
      <c r="N26" s="20" t="e">
        <f>IF(#REF!=N$5,IF(L26="",MAX($L$6:$L$47)+1,L26),"")</f>
        <v>#REF!</v>
      </c>
      <c r="O26" s="20"/>
      <c r="P26" s="20"/>
      <c r="Q26" s="20"/>
      <c r="R26" s="18"/>
      <c r="S26" s="20"/>
      <c r="T26" s="18"/>
    </row>
    <row r="27" spans="1:20" x14ac:dyDescent="0.2">
      <c r="A27" s="17" t="e">
        <f t="shared" si="3"/>
        <v>#REF!</v>
      </c>
      <c r="B27" s="11"/>
      <c r="C27" s="11"/>
      <c r="D27" s="17" t="str">
        <f>IF(B27&lt;&gt;"",IFERROR(VLOOKUP(B27,SignOnSheet!$D$5:$N$27,7,FALSE),"NON_LISTED"),"")</f>
        <v/>
      </c>
      <c r="E27" s="18" t="str">
        <f>IF(B27&lt;&gt;"",IFERROR(VLOOKUP(B27,SignOnSheet!$D$5:$K$27,3,FALSE),"NON_LISTED"),"")</f>
        <v/>
      </c>
      <c r="F27" s="18" t="str">
        <f>IF(B27&lt;&gt;"",IFERROR(VLOOKUP(B27,SignOnSheet!$D$5:$K$27,4,FALSE),"NON_LISTED"),"")</f>
        <v/>
      </c>
      <c r="G27" s="18" t="str">
        <f>IF(B27&lt;&gt;"",IFERROR(VLOOKUP(B27,SignOnSheet!$D$5:$K$27,5,FALSE),"NON_LISTED"),"")</f>
        <v/>
      </c>
      <c r="H27" s="18" t="str">
        <f>IF(B27&lt;&gt;"",IFERROR(VLOOKUP(B27,SignOnSheet!$D$5:$K$27,6,FALSE),"NON_LISTED"),"")</f>
        <v/>
      </c>
      <c r="I27" s="39" t="str">
        <f>IF(B27&lt;&gt;"",IFERROR(VLOOKUP(B27,SignOnSheet!$D$5:$K$27,2,FALSE),"NON_LISTED"),"")</f>
        <v/>
      </c>
      <c r="J27" s="18" t="str">
        <f t="shared" si="0"/>
        <v/>
      </c>
      <c r="K27" s="19" t="str">
        <f t="shared" si="1"/>
        <v/>
      </c>
      <c r="L27" s="19" t="str">
        <f t="shared" si="2"/>
        <v/>
      </c>
      <c r="M27" s="18" t="str">
        <f>IF(ISTEXT(C27),SignOnSheet!$U$31+1,IF(C27&lt;&gt;"",IFERROR(IF(L27&gt;0,RANK(L27,IF(L$6:L$47&gt;0,L$6:L$47,),1)-COUNTIF(L$6:L$47,"=0"),IF(L27&lt;&gt;"",SignOnSheet!$U$31+1,0)),0),""))</f>
        <v/>
      </c>
      <c r="N27" s="20" t="e">
        <f>IF(#REF!=N$5,IF(L27="",MAX($L$6:$L$47)+1,L27),"")</f>
        <v>#REF!</v>
      </c>
      <c r="O27" s="20" t="str">
        <f t="shared" ref="O27:O47" si="4">IFERROR(IF(L27&lt;&gt;"",L27/I27,""),"")</f>
        <v/>
      </c>
      <c r="P27" s="20" t="str">
        <f t="shared" ref="P27:P47" si="5">IF(LEFT(B28,1)="D",COUNTA($C$6:$C$47)+1,IF(C28&lt;&gt;"",IFERROR(IF(O27&gt;0,RANK(O27,IF(O$6:O$47&gt;0,O$6:O$47,),1)-COUNTIF(O$6:O$47,"=0"),IF(O27&lt;&gt;"",COUNT($C$6:$C$47)+1,0)),0),""))</f>
        <v/>
      </c>
      <c r="Q27" s="20"/>
      <c r="R27" s="18"/>
      <c r="S27" s="20"/>
      <c r="T27" s="18"/>
    </row>
    <row r="28" spans="1:20" x14ac:dyDescent="0.2">
      <c r="A28" s="17" t="e">
        <f t="shared" si="3"/>
        <v>#REF!</v>
      </c>
      <c r="B28" s="11"/>
      <c r="C28" s="11"/>
      <c r="D28" s="17" t="str">
        <f>IF(B28&lt;&gt;"",IFERROR(VLOOKUP(B28,SignOnSheet!$D$5:$N$27,7,FALSE),"NON_LISTED"),"")</f>
        <v/>
      </c>
      <c r="E28" s="18" t="str">
        <f>IF(B28&lt;&gt;"",IFERROR(VLOOKUP(B28,SignOnSheet!$D$5:$K$27,3,FALSE),"NON_LISTED"),"")</f>
        <v/>
      </c>
      <c r="F28" s="18" t="str">
        <f>IF(B28&lt;&gt;"",IFERROR(VLOOKUP(B28,SignOnSheet!$D$5:$K$27,4,FALSE),"NON_LISTED"),"")</f>
        <v/>
      </c>
      <c r="G28" s="18" t="str">
        <f>IF(B28&lt;&gt;"",IFERROR(VLOOKUP(B28,SignOnSheet!$D$5:$K$27,5,FALSE),"NON_LISTED"),"")</f>
        <v/>
      </c>
      <c r="H28" s="18" t="str">
        <f>IF(B28&lt;&gt;"",IFERROR(VLOOKUP(B28,SignOnSheet!$D$5:$K$27,6,FALSE),"NON_LISTED"),"")</f>
        <v/>
      </c>
      <c r="I28" s="39" t="str">
        <f>IF(B28&lt;&gt;"",IFERROR(VLOOKUP(B28,SignOnSheet!$D$5:$K$27,2,FALSE),"NON_LISTED"),"")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IF(ISTEXT(C28),SignOnSheet!$U$31+1,IF(C28&lt;&gt;"",IFERROR(IF(L28&gt;0,RANK(L28,IF(L$6:L$47&gt;0,L$6:L$47,),1)-COUNTIF(L$6:L$47,"=0"),IF(L28&lt;&gt;"",SignOnSheet!$U$31+1,0)),0),""))</f>
        <v/>
      </c>
      <c r="N28" s="20" t="e">
        <f>IF(#REF!=N$5,IF(L28="",MAX($L$6:$L$47)+1,L28),"")</f>
        <v>#REF!</v>
      </c>
      <c r="O28" s="20" t="str">
        <f t="shared" si="4"/>
        <v/>
      </c>
      <c r="P28" s="20" t="str">
        <f t="shared" si="5"/>
        <v/>
      </c>
      <c r="Q28" s="20"/>
      <c r="R28" s="18"/>
      <c r="S28" s="20"/>
      <c r="T28" s="18"/>
    </row>
    <row r="29" spans="1:20" x14ac:dyDescent="0.2">
      <c r="A29" s="17" t="e">
        <f t="shared" si="3"/>
        <v>#REF!</v>
      </c>
      <c r="B29" s="11"/>
      <c r="C29" s="11"/>
      <c r="D29" s="17" t="str">
        <f>IF(B29&lt;&gt;"",IFERROR(VLOOKUP(B29,SignOnSheet!$D$5:$N$27,7,FALSE),"NON_LISTED"),"")</f>
        <v/>
      </c>
      <c r="E29" s="18" t="str">
        <f>IF(B29&lt;&gt;"",IFERROR(VLOOKUP(B29,SignOnSheet!$D$5:$K$27,3,FALSE),"NON_LISTED"),"")</f>
        <v/>
      </c>
      <c r="F29" s="18" t="str">
        <f>IF(B29&lt;&gt;"",IFERROR(VLOOKUP(B29,SignOnSheet!$D$5:$K$27,4,FALSE),"NON_LISTED"),"")</f>
        <v/>
      </c>
      <c r="G29" s="18" t="str">
        <f>IF(B29&lt;&gt;"",IFERROR(VLOOKUP(B29,SignOnSheet!$D$5:$K$27,5,FALSE),"NON_LISTED"),"")</f>
        <v/>
      </c>
      <c r="H29" s="18" t="str">
        <f>IF(B29&lt;&gt;"",IFERROR(VLOOKUP(B29,SignOnSheet!$D$5:$K$27,6,FALSE),"NON_LISTED"),"")</f>
        <v/>
      </c>
      <c r="I29" s="39" t="str">
        <f>IF(B29&lt;&gt;"",IFERROR(VLOOKUP(B29,SignOnSheet!$D$5:$K$27,2,FALSE),"NON_LISTED"),"")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IF(ISTEXT(C29),SignOnSheet!$U$31+1,IF(C29&lt;&gt;"",IFERROR(IF(L29&gt;0,RANK(L29,IF(L$6:L$47&gt;0,L$6:L$47,),1)-COUNTIF(L$6:L$47,"=0"),IF(L29&lt;&gt;"",SignOnSheet!$U$31+1,0)),0),""))</f>
        <v/>
      </c>
      <c r="N29" s="20" t="e">
        <f>IF(#REF!=N$5,IF(L29="",MAX($L$6:$L$47)+1,L29),"")</f>
        <v>#REF!</v>
      </c>
      <c r="O29" s="20" t="str">
        <f t="shared" si="4"/>
        <v/>
      </c>
      <c r="P29" s="20" t="str">
        <f t="shared" si="5"/>
        <v/>
      </c>
      <c r="Q29" s="20"/>
      <c r="R29" s="18"/>
      <c r="S29" s="20"/>
      <c r="T29" s="18"/>
    </row>
    <row r="30" spans="1:20" x14ac:dyDescent="0.2">
      <c r="A30" s="17" t="e">
        <f t="shared" si="3"/>
        <v>#REF!</v>
      </c>
      <c r="B30" s="11"/>
      <c r="C30" s="11"/>
      <c r="D30" s="17" t="str">
        <f>IF(B30&lt;&gt;"",IFERROR(VLOOKUP(B30,SignOnSheet!$D$5:$N$27,7,FALSE),"NON_LISTED"),"")</f>
        <v/>
      </c>
      <c r="E30" s="18" t="str">
        <f>IF(B30&lt;&gt;"",IFERROR(VLOOKUP(B30,SignOnSheet!$D$5:$K$27,3,FALSE),"NON_LISTED"),"")</f>
        <v/>
      </c>
      <c r="F30" s="18" t="str">
        <f>IF(B30&lt;&gt;"",IFERROR(VLOOKUP(B30,SignOnSheet!$D$5:$K$27,4,FALSE),"NON_LISTED"),"")</f>
        <v/>
      </c>
      <c r="G30" s="18" t="str">
        <f>IF(B30&lt;&gt;"",IFERROR(VLOOKUP(B30,SignOnSheet!$D$5:$K$27,5,FALSE),"NON_LISTED"),"")</f>
        <v/>
      </c>
      <c r="H30" s="18" t="str">
        <f>IF(B30&lt;&gt;"",IFERROR(VLOOKUP(B30,SignOnSheet!$D$5:$K$27,6,FALSE),"NON_LISTED"),"")</f>
        <v/>
      </c>
      <c r="I30" s="39" t="str">
        <f>IF(B30&lt;&gt;"",IFERROR(VLOOKUP(B30,SignOnSheet!$D$5:$K$27,2,FALSE),"NON_LISTED"),"")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IF(ISTEXT(C30),SignOnSheet!$U$31+1,IF(C30&lt;&gt;"",IFERROR(IF(L30&gt;0,RANK(L30,IF(L$6:L$47&gt;0,L$6:L$47,),1)-COUNTIF(L$6:L$47,"=0"),IF(L30&lt;&gt;"",SignOnSheet!$U$31+1,0)),0),""))</f>
        <v/>
      </c>
      <c r="N30" s="20" t="e">
        <f>IF(#REF!=N$5,IF(L30="",MAX($L$6:$L$47)+1,L30),"")</f>
        <v>#REF!</v>
      </c>
      <c r="O30" s="20" t="str">
        <f t="shared" si="4"/>
        <v/>
      </c>
      <c r="P30" s="20" t="str">
        <f t="shared" si="5"/>
        <v/>
      </c>
      <c r="Q30" s="20"/>
      <c r="R30" s="18"/>
      <c r="S30" s="20"/>
      <c r="T30" s="18"/>
    </row>
    <row r="31" spans="1:20" x14ac:dyDescent="0.2">
      <c r="A31" s="17" t="e">
        <f t="shared" si="3"/>
        <v>#REF!</v>
      </c>
      <c r="B31" s="11"/>
      <c r="C31" s="11"/>
      <c r="D31" s="17" t="str">
        <f>IF(B31&lt;&gt;"",IFERROR(VLOOKUP(B31,SignOnSheet!$D$5:$N$27,7,FALSE),"NON_LISTED"),"")</f>
        <v/>
      </c>
      <c r="E31" s="18" t="str">
        <f>IF(B31&lt;&gt;"",IFERROR(VLOOKUP(B31,SignOnSheet!$D$5:$K$27,3,FALSE),"NON_LISTED"),"")</f>
        <v/>
      </c>
      <c r="F31" s="18" t="str">
        <f>IF(B31&lt;&gt;"",IFERROR(VLOOKUP(B31,SignOnSheet!$D$5:$K$27,4,FALSE),"NON_LISTED"),"")</f>
        <v/>
      </c>
      <c r="G31" s="18" t="str">
        <f>IF(B31&lt;&gt;"",IFERROR(VLOOKUP(B31,SignOnSheet!$D$5:$K$27,5,FALSE),"NON_LISTED"),"")</f>
        <v/>
      </c>
      <c r="H31" s="18" t="str">
        <f>IF(B31&lt;&gt;"",IFERROR(VLOOKUP(B31,SignOnSheet!$D$5:$K$27,6,FALSE),"NON_LISTED"),"")</f>
        <v/>
      </c>
      <c r="I31" s="39" t="str">
        <f>IF(B31&lt;&gt;"",IFERROR(VLOOKUP(B31,SignOnSheet!$D$5:$K$27,2,FALSE),"NON_LISTED"),"")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IF(ISTEXT(C31),SignOnSheet!$U$31+1,IF(C31&lt;&gt;"",IFERROR(IF(L31&gt;0,RANK(L31,IF(L$6:L$47&gt;0,L$6:L$47,),1)-COUNTIF(L$6:L$47,"=0"),IF(L31&lt;&gt;"",SignOnSheet!$U$31+1,0)),0),""))</f>
        <v/>
      </c>
      <c r="N31" s="20" t="e">
        <f>IF(#REF!=N$5,IF(L31="",MAX($L$6:$L$47)+1,L31),"")</f>
        <v>#REF!</v>
      </c>
      <c r="O31" s="20" t="str">
        <f t="shared" si="4"/>
        <v/>
      </c>
      <c r="P31" s="20" t="str">
        <f t="shared" si="5"/>
        <v/>
      </c>
      <c r="Q31" s="20"/>
      <c r="R31" s="18"/>
      <c r="S31" s="20"/>
      <c r="T31" s="18"/>
    </row>
    <row r="32" spans="1:20" x14ac:dyDescent="0.2">
      <c r="A32" s="17" t="e">
        <f t="shared" si="3"/>
        <v>#REF!</v>
      </c>
      <c r="B32" s="11"/>
      <c r="C32" s="11"/>
      <c r="D32" s="17" t="str">
        <f>IF(B32&lt;&gt;"",IFERROR(VLOOKUP(B32,SignOnSheet!$D$5:$N$27,7,FALSE),"NON_LISTED"),"")</f>
        <v/>
      </c>
      <c r="E32" s="18" t="str">
        <f>IF(B32&lt;&gt;"",IFERROR(VLOOKUP(B32,SignOnSheet!$D$5:$K$27,3,FALSE),"NON_LISTED"),"")</f>
        <v/>
      </c>
      <c r="F32" s="18" t="str">
        <f>IF(B32&lt;&gt;"",IFERROR(VLOOKUP(B32,SignOnSheet!$D$5:$K$27,4,FALSE),"NON_LISTED"),"")</f>
        <v/>
      </c>
      <c r="G32" s="18" t="str">
        <f>IF(B32&lt;&gt;"",IFERROR(VLOOKUP(B32,SignOnSheet!$D$5:$K$27,5,FALSE),"NON_LISTED"),"")</f>
        <v/>
      </c>
      <c r="H32" s="18" t="str">
        <f>IF(B32&lt;&gt;"",IFERROR(VLOOKUP(B32,SignOnSheet!$D$5:$K$27,6,FALSE),"NON_LISTED"),"")</f>
        <v/>
      </c>
      <c r="I32" s="27" t="str">
        <f>IF(B32&lt;&gt;"",IFERROR(VLOOKUP(B32,SignOnSheet!$D$5:$K$27,2,FALSE),"NON_LISTED"),"")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IF(ISTEXT(C32),SignOnSheet!$U$31+1,IF(C32&lt;&gt;"",IFERROR(IF(L32&gt;0,RANK(L32,IF(L$6:L$47&gt;0,L$6:L$47,),1)-COUNTIF(L$6:L$47,"=0"),IF(L32&lt;&gt;"",SignOnSheet!$U$31+1,0)),0),""))</f>
        <v/>
      </c>
      <c r="N32" s="20" t="e">
        <f>IF(#REF!=N$5,IF(L32="",MAX($L$6:$L$47)+1,L32),"")</f>
        <v>#REF!</v>
      </c>
      <c r="O32" s="20" t="str">
        <f t="shared" si="4"/>
        <v/>
      </c>
      <c r="P32" s="20" t="str">
        <f t="shared" si="5"/>
        <v/>
      </c>
      <c r="Q32" s="20"/>
      <c r="R32" s="18"/>
      <c r="S32" s="20"/>
      <c r="T32" s="18"/>
    </row>
    <row r="33" spans="1:20" x14ac:dyDescent="0.2">
      <c r="A33" s="17" t="e">
        <f t="shared" si="3"/>
        <v>#REF!</v>
      </c>
      <c r="B33" s="11"/>
      <c r="C33" s="11"/>
      <c r="D33" s="17" t="str">
        <f>IF(B33&lt;&gt;"",IFERROR(VLOOKUP(B33,SignOnSheet!$D$5:$N$27,7,FALSE),"NON_LISTED"),"")</f>
        <v/>
      </c>
      <c r="E33" s="18" t="str">
        <f>IF(B33&lt;&gt;"",IFERROR(VLOOKUP(B33,SignOnSheet!$D$5:$K$27,3,FALSE),"NON_LISTED"),"")</f>
        <v/>
      </c>
      <c r="F33" s="18" t="str">
        <f>IF(B33&lt;&gt;"",IFERROR(VLOOKUP(B33,SignOnSheet!$D$5:$K$27,4,FALSE),"NON_LISTED"),"")</f>
        <v/>
      </c>
      <c r="G33" s="18" t="str">
        <f>IF(B33&lt;&gt;"",IFERROR(VLOOKUP(B33,SignOnSheet!$D$5:$K$27,5,FALSE),"NON_LISTED"),"")</f>
        <v/>
      </c>
      <c r="H33" s="18" t="str">
        <f>IF(B33&lt;&gt;"",IFERROR(VLOOKUP(B33,SignOnSheet!$D$5:$K$27,6,FALSE),"NON_LISTED"),"")</f>
        <v/>
      </c>
      <c r="I33" s="27" t="str">
        <f>IF(B33&lt;&gt;"",IFERROR(VLOOKUP(B33,SignOnSheet!$D$5:$K$27,2,FALSE),"NON_LISTED"),"")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IF(ISTEXT(C33),SignOnSheet!$U$31+1,IF(C33&lt;&gt;"",IFERROR(IF(L33&gt;0,RANK(L33,IF(L$6:L$47&gt;0,L$6:L$47,),1)-COUNTIF(L$6:L$47,"=0"),IF(L33&lt;&gt;"",SignOnSheet!$U$31+1,0)),0),""))</f>
        <v/>
      </c>
      <c r="N33" s="20" t="e">
        <f>IF(#REF!=N$5,IF(L33="",MAX($L$6:$L$47)+1,L33),"")</f>
        <v>#REF!</v>
      </c>
      <c r="O33" s="20" t="str">
        <f t="shared" si="4"/>
        <v/>
      </c>
      <c r="P33" s="20" t="str">
        <f t="shared" si="5"/>
        <v/>
      </c>
      <c r="Q33" s="20"/>
      <c r="R33" s="18"/>
      <c r="S33" s="20"/>
      <c r="T33" s="18"/>
    </row>
    <row r="34" spans="1:20" x14ac:dyDescent="0.2">
      <c r="A34" s="17" t="e">
        <f t="shared" si="3"/>
        <v>#REF!</v>
      </c>
      <c r="B34" s="11"/>
      <c r="C34" s="11"/>
      <c r="D34" s="17" t="str">
        <f>IF(B34&lt;&gt;"",IFERROR(VLOOKUP(B34,SignOnSheet!$D$5:$N$27,7,FALSE),"NON_LISTED"),"")</f>
        <v/>
      </c>
      <c r="E34" s="18" t="str">
        <f>IF(B34&lt;&gt;"",IFERROR(VLOOKUP(B34,SignOnSheet!$D$5:$K$27,3,FALSE),"NON_LISTED"),"")</f>
        <v/>
      </c>
      <c r="F34" s="18" t="str">
        <f>IF(B34&lt;&gt;"",IFERROR(VLOOKUP(B34,SignOnSheet!$D$5:$K$27,4,FALSE),"NON_LISTED"),"")</f>
        <v/>
      </c>
      <c r="G34" s="18" t="str">
        <f>IF(B34&lt;&gt;"",IFERROR(VLOOKUP(B34,SignOnSheet!$D$5:$K$27,5,FALSE),"NON_LISTED"),"")</f>
        <v/>
      </c>
      <c r="H34" s="18" t="str">
        <f>IF(B34&lt;&gt;"",IFERROR(VLOOKUP(B34,SignOnSheet!$D$5:$K$27,6,FALSE),"NON_LISTED"),"")</f>
        <v/>
      </c>
      <c r="I34" s="27" t="str">
        <f>IF(B34&lt;&gt;"",IFERROR(VLOOKUP(B34,SignOnSheet!$D$5:$K$27,2,FALSE),"NON_LISTED"),"")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IF(ISTEXT(C34),SignOnSheet!$U$31+1,IF(C34&lt;&gt;"",IFERROR(IF(L34&gt;0,RANK(L34,IF(L$6:L$47&gt;0,L$6:L$47,),1)-COUNTIF(L$6:L$47,"=0"),IF(L34&lt;&gt;"",SignOnSheet!$U$31+1,0)),0),""))</f>
        <v/>
      </c>
      <c r="N34" s="20" t="e">
        <f>IF(#REF!=N$5,IF(L34="",MAX($L$6:$L$47)+1,L34),"")</f>
        <v>#REF!</v>
      </c>
      <c r="O34" s="20" t="str">
        <f t="shared" si="4"/>
        <v/>
      </c>
      <c r="P34" s="20" t="str">
        <f t="shared" si="5"/>
        <v/>
      </c>
      <c r="Q34" s="20"/>
      <c r="R34" s="18"/>
      <c r="S34" s="20"/>
      <c r="T34" s="18"/>
    </row>
    <row r="35" spans="1:20" x14ac:dyDescent="0.2">
      <c r="A35" s="17" t="e">
        <f t="shared" si="3"/>
        <v>#REF!</v>
      </c>
      <c r="B35" s="11"/>
      <c r="C35" s="11"/>
      <c r="D35" s="17" t="str">
        <f>IF(B35&lt;&gt;"",IFERROR(VLOOKUP(B35,SignOnSheet!$D$5:$N$27,7,FALSE),"NON_LISTED"),"")</f>
        <v/>
      </c>
      <c r="E35" s="18" t="str">
        <f>IF(B35&lt;&gt;"",IFERROR(VLOOKUP(B35,SignOnSheet!$D$5:$K$27,3,FALSE),"NON_LISTED"),"")</f>
        <v/>
      </c>
      <c r="F35" s="18" t="str">
        <f>IF(B35&lt;&gt;"",IFERROR(VLOOKUP(B35,SignOnSheet!$D$5:$K$27,4,FALSE),"NON_LISTED"),"")</f>
        <v/>
      </c>
      <c r="G35" s="18" t="str">
        <f>IF(B35&lt;&gt;"",IFERROR(VLOOKUP(B35,SignOnSheet!$D$5:$K$27,5,FALSE),"NON_LISTED"),"")</f>
        <v/>
      </c>
      <c r="H35" s="18" t="str">
        <f>IF(B35&lt;&gt;"",IFERROR(VLOOKUP(B35,SignOnSheet!$D$5:$K$27,6,FALSE),"NON_LISTED"),"")</f>
        <v/>
      </c>
      <c r="I35" s="27" t="str">
        <f>IF(B35&lt;&gt;"",IFERROR(VLOOKUP(B35,SignOnSheet!$D$5:$K$27,2,FALSE),"NON_LISTED"),"")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IF(ISTEXT(C35),SignOnSheet!$U$31+1,IF(C35&lt;&gt;"",IFERROR(IF(L35&gt;0,RANK(L35,IF(L$6:L$47&gt;0,L$6:L$47,),1)-COUNTIF(L$6:L$47,"=0"),IF(L35&lt;&gt;"",SignOnSheet!$U$31+1,0)),0),""))</f>
        <v/>
      </c>
      <c r="N35" s="20" t="e">
        <f>IF(#REF!=N$5,IF(L35="",MAX($L$6:$L$47)+1,L35),"")</f>
        <v>#REF!</v>
      </c>
      <c r="O35" s="20" t="str">
        <f t="shared" si="4"/>
        <v/>
      </c>
      <c r="P35" s="20" t="str">
        <f t="shared" si="5"/>
        <v/>
      </c>
      <c r="Q35" s="20"/>
      <c r="R35" s="18"/>
      <c r="S35" s="20"/>
      <c r="T35" s="18"/>
    </row>
    <row r="36" spans="1:20" x14ac:dyDescent="0.2">
      <c r="A36" s="17" t="e">
        <f t="shared" si="3"/>
        <v>#REF!</v>
      </c>
      <c r="B36" s="11"/>
      <c r="C36" s="11"/>
      <c r="D36" s="17" t="str">
        <f>IF(B36&lt;&gt;"",IFERROR(VLOOKUP(B36,SignOnSheet!$D$5:$N$27,7,FALSE),"NON_LISTED"),"")</f>
        <v/>
      </c>
      <c r="E36" s="18" t="str">
        <f>IF(B36&lt;&gt;"",IFERROR(VLOOKUP(B36,SignOnSheet!$D$5:$K$27,3,FALSE),"NON_LISTED"),"")</f>
        <v/>
      </c>
      <c r="F36" s="18" t="str">
        <f>IF(B36&lt;&gt;"",IFERROR(VLOOKUP(B36,SignOnSheet!$D$5:$K$27,4,FALSE),"NON_LISTED"),"")</f>
        <v/>
      </c>
      <c r="G36" s="18" t="str">
        <f>IF(B36&lt;&gt;"",IFERROR(VLOOKUP(B36,SignOnSheet!$D$5:$K$27,5,FALSE),"NON_LISTED"),"")</f>
        <v/>
      </c>
      <c r="H36" s="18" t="str">
        <f>IF(B36&lt;&gt;"",IFERROR(VLOOKUP(B36,SignOnSheet!$D$5:$K$27,6,FALSE),"NON_LISTED"),"")</f>
        <v/>
      </c>
      <c r="I36" s="27" t="str">
        <f>IF(B36&lt;&gt;"",IFERROR(VLOOKUP(B36,SignOnSheet!$D$5:$K$27,2,FALSE),"NON_LISTED"),"")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IF(ISTEXT(C36),SignOnSheet!$U$31+1,IF(C36&lt;&gt;"",IFERROR(IF(L36&gt;0,RANK(L36,IF(L$6:L$47&gt;0,L$6:L$47,),1)-COUNTIF(L$6:L$47,"=0"),IF(L36&lt;&gt;"",SignOnSheet!$U$31+1,0)),0),""))</f>
        <v/>
      </c>
      <c r="N36" s="20" t="e">
        <f>IF(#REF!=N$5,IF(L36="",MAX($L$6:$L$47)+1,L36),"")</f>
        <v>#REF!</v>
      </c>
      <c r="O36" s="20" t="str">
        <f t="shared" si="4"/>
        <v/>
      </c>
      <c r="P36" s="20" t="str">
        <f t="shared" si="5"/>
        <v/>
      </c>
      <c r="Q36" s="20"/>
      <c r="R36" s="18"/>
      <c r="S36" s="20"/>
      <c r="T36" s="18"/>
    </row>
    <row r="37" spans="1:20" x14ac:dyDescent="0.2">
      <c r="A37" s="17" t="e">
        <f t="shared" si="3"/>
        <v>#REF!</v>
      </c>
      <c r="B37" s="11"/>
      <c r="C37" s="11"/>
      <c r="D37" s="17" t="str">
        <f>IF(B37&lt;&gt;"",IFERROR(VLOOKUP(B37,SignOnSheet!$D$5:$N$27,7,FALSE),"NON_LISTED"),"")</f>
        <v/>
      </c>
      <c r="E37" s="18" t="str">
        <f>IF(B37&lt;&gt;"",IFERROR(VLOOKUP(B37,SignOnSheet!$D$5:$K$27,3,FALSE),"NON_LISTED"),"")</f>
        <v/>
      </c>
      <c r="F37" s="18" t="str">
        <f>IF(B37&lt;&gt;"",IFERROR(VLOOKUP(B37,SignOnSheet!$D$5:$K$27,4,FALSE),"NON_LISTED"),"")</f>
        <v/>
      </c>
      <c r="G37" s="18" t="str">
        <f>IF(B37&lt;&gt;"",IFERROR(VLOOKUP(B37,SignOnSheet!$D$5:$K$27,5,FALSE),"NON_LISTED"),"")</f>
        <v/>
      </c>
      <c r="H37" s="18" t="str">
        <f>IF(B37&lt;&gt;"",IFERROR(VLOOKUP(B37,SignOnSheet!$D$5:$K$27,6,FALSE),"NON_LISTED"),"")</f>
        <v/>
      </c>
      <c r="I37" s="27" t="str">
        <f>IF(B37&lt;&gt;"",IFERROR(VLOOKUP(B37,SignOnSheet!$D$5:$K$27,2,FALSE),"NON_LISTED"),"")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IF(ISTEXT(C37),SignOnSheet!$U$31+1,IF(C37&lt;&gt;"",IFERROR(IF(L37&gt;0,RANK(L37,IF(L$6:L$47&gt;0,L$6:L$47,),1)-COUNTIF(L$6:L$47,"=0"),IF(L37&lt;&gt;"",SignOnSheet!$U$31+1,0)),0),""))</f>
        <v/>
      </c>
      <c r="N37" s="20" t="e">
        <f>IF(#REF!=N$5,IF(L37="",MAX($L$6:$L$47)+1,L37),"")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">
      <c r="A38" s="17" t="e">
        <f t="shared" si="3"/>
        <v>#REF!</v>
      </c>
      <c r="B38" s="11"/>
      <c r="C38" s="11"/>
      <c r="D38" s="17" t="str">
        <f>IF(B38&lt;&gt;"",IFERROR(VLOOKUP(B38,SignOnSheet!$D$5:$N$27,7,FALSE),"NON_LISTED"),"")</f>
        <v/>
      </c>
      <c r="E38" s="18" t="str">
        <f>IF(B38&lt;&gt;"",IFERROR(VLOOKUP(B38,SignOnSheet!$D$5:$K$27,3,FALSE),"NON_LISTED"),"")</f>
        <v/>
      </c>
      <c r="F38" s="18" t="str">
        <f>IF(B38&lt;&gt;"",IFERROR(VLOOKUP(B38,SignOnSheet!$D$5:$K$27,4,FALSE),"NON_LISTED"),"")</f>
        <v/>
      </c>
      <c r="G38" s="18" t="str">
        <f>IF(B38&lt;&gt;"",IFERROR(VLOOKUP(B38,SignOnSheet!$D$5:$K$27,5,FALSE),"NON_LISTED"),"")</f>
        <v/>
      </c>
      <c r="H38" s="18" t="str">
        <f>IF(B38&lt;&gt;"",IFERROR(VLOOKUP(B38,SignOnSheet!$D$5:$K$27,6,FALSE),"NON_LISTED"),"")</f>
        <v/>
      </c>
      <c r="I38" s="27" t="str">
        <f>IF(B38&lt;&gt;"",IFERROR(VLOOKUP(B38,SignOnSheet!$D$5:$K$27,2,FALSE),"NON_LISTED"),"")</f>
        <v/>
      </c>
      <c r="J38" s="18" t="str">
        <f t="shared" si="0"/>
        <v/>
      </c>
      <c r="K38" s="19" t="str">
        <f t="shared" si="1"/>
        <v/>
      </c>
      <c r="L38" s="19" t="str">
        <f t="shared" si="2"/>
        <v/>
      </c>
      <c r="M38" s="18" t="str">
        <f>IF(ISTEXT(C38),SignOnSheet!$U$31+1,IF(C38&lt;&gt;"",IFERROR(IF(L38&gt;0,RANK(L38,IF(L$6:L$47&gt;0,L$6:L$47,),1)-COUNTIF(L$6:L$47,"=0"),IF(L38&lt;&gt;"",SignOnSheet!$U$31+1,0)),0),""))</f>
        <v/>
      </c>
      <c r="N38" s="20" t="e">
        <f>IF(#REF!=N$5,IF(L38="",MAX($L$6:$L$47)+1,L38),"")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">
      <c r="A39" s="17" t="e">
        <f t="shared" si="3"/>
        <v>#REF!</v>
      </c>
      <c r="B39" s="11"/>
      <c r="C39" s="11"/>
      <c r="D39" s="17" t="str">
        <f>IF(B39&lt;&gt;"",IFERROR(VLOOKUP(B39,SignOnSheet!$D$5:$N$27,7,FALSE),"NON_LISTED"),"")</f>
        <v/>
      </c>
      <c r="E39" s="18" t="str">
        <f>IF(B39&lt;&gt;"",IFERROR(VLOOKUP(B39,SignOnSheet!$D$5:$K$27,3,FALSE),"NON_LISTED"),"")</f>
        <v/>
      </c>
      <c r="F39" s="18" t="str">
        <f>IF(B39&lt;&gt;"",IFERROR(VLOOKUP(B39,SignOnSheet!$D$5:$K$27,4,FALSE),"NON_LISTED"),"")</f>
        <v/>
      </c>
      <c r="G39" s="18" t="str">
        <f>IF(B39&lt;&gt;"",IFERROR(VLOOKUP(B39,SignOnSheet!$D$5:$K$27,5,FALSE),"NON_LISTED"),"")</f>
        <v/>
      </c>
      <c r="H39" s="18" t="str">
        <f>IF(B39&lt;&gt;"",IFERROR(VLOOKUP(B39,SignOnSheet!$D$5:$K$27,6,FALSE),"NON_LISTED"),"")</f>
        <v/>
      </c>
      <c r="I39" s="27" t="str">
        <f>IF(B39&lt;&gt;"",IFERROR(VLOOKUP(B39,SignOnSheet!$D$5:$K$27,2,FALSE),"NON_LISTED"),"")</f>
        <v/>
      </c>
      <c r="J39" s="18" t="str">
        <f t="shared" si="0"/>
        <v/>
      </c>
      <c r="K39" s="19" t="str">
        <f t="shared" si="1"/>
        <v/>
      </c>
      <c r="L39" s="19" t="str">
        <f t="shared" si="2"/>
        <v/>
      </c>
      <c r="M39" s="18" t="str">
        <f>IF(ISTEXT(C39),SignOnSheet!$U$31+1,IF(C39&lt;&gt;"",IFERROR(IF(L39&gt;0,RANK(L39,IF(L$6:L$47&gt;0,L$6:L$47,),1)-COUNTIF(L$6:L$47,"=0"),IF(L39&lt;&gt;"",SignOnSheet!$U$31+1,0)),0),""))</f>
        <v/>
      </c>
      <c r="N39" s="20" t="e">
        <f>IF(#REF!=N$5,IF(L39="",MAX($L$6:$L$47)+1,L39),"")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">
      <c r="A40" s="17" t="e">
        <f t="shared" si="3"/>
        <v>#REF!</v>
      </c>
      <c r="B40" s="11"/>
      <c r="C40" s="11"/>
      <c r="D40" s="17" t="str">
        <f>IF(B40&lt;&gt;"",IFERROR(VLOOKUP(B40,SignOnSheet!$D$5:$N$27,7,FALSE),"NON_LISTED"),"")</f>
        <v/>
      </c>
      <c r="E40" s="18" t="str">
        <f>IF(B40&lt;&gt;"",IFERROR(VLOOKUP(B40,SignOnSheet!$D$5:$K$27,3,FALSE),"NON_LISTED"),"")</f>
        <v/>
      </c>
      <c r="F40" s="18" t="str">
        <f>IF(B40&lt;&gt;"",IFERROR(VLOOKUP(B40,SignOnSheet!$D$5:$K$27,4,FALSE),"NON_LISTED"),"")</f>
        <v/>
      </c>
      <c r="G40" s="18" t="str">
        <f>IF(B40&lt;&gt;"",IFERROR(VLOOKUP(B40,SignOnSheet!$D$5:$K$27,5,FALSE),"NON_LISTED"),"")</f>
        <v/>
      </c>
      <c r="H40" s="18" t="str">
        <f>IF(B40&lt;&gt;"",IFERROR(VLOOKUP(B40,SignOnSheet!$D$5:$K$27,6,FALSE),"NON_LISTED"),"")</f>
        <v/>
      </c>
      <c r="I40" s="27" t="str">
        <f>IF(B40&lt;&gt;"",IFERROR(VLOOKUP(B40,SignOnSheet!$D$5:$K$27,2,FALSE),"NON_LISTED"),"")</f>
        <v/>
      </c>
      <c r="J40" s="18" t="str">
        <f t="shared" si="0"/>
        <v/>
      </c>
      <c r="K40" s="19" t="str">
        <f t="shared" si="1"/>
        <v/>
      </c>
      <c r="L40" s="19" t="str">
        <f t="shared" si="2"/>
        <v/>
      </c>
      <c r="M40" s="18" t="str">
        <f>IF(ISTEXT(C40),SignOnSheet!$U$31+1,IF(C40&lt;&gt;"",IFERROR(IF(L40&gt;0,RANK(L40,IF(L$6:L$47&gt;0,L$6:L$47,),1)-COUNTIF(L$6:L$47,"=0"),IF(L40&lt;&gt;"",SignOnSheet!$U$31+1,0)),0),""))</f>
        <v/>
      </c>
      <c r="N40" s="20" t="e">
        <f>IF(#REF!=N$5,IF(L40="",MAX($L$6:$L$47)+1,L40),"")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">
      <c r="A41" s="17" t="e">
        <f t="shared" si="3"/>
        <v>#REF!</v>
      </c>
      <c r="B41" s="11"/>
      <c r="C41" s="11"/>
      <c r="D41" s="17" t="str">
        <f>IF(B41&lt;&gt;"",IFERROR(VLOOKUP(B41,SignOnSheet!$D$5:$N$27,7,FALSE),"NON_LISTED"),"")</f>
        <v/>
      </c>
      <c r="E41" s="18" t="str">
        <f>IF(B41&lt;&gt;"",IFERROR(VLOOKUP(B41,SignOnSheet!$D$5:$K$27,3,FALSE),"NON_LISTED"),"")</f>
        <v/>
      </c>
      <c r="F41" s="18" t="str">
        <f>IF(B41&lt;&gt;"",IFERROR(VLOOKUP(B41,SignOnSheet!$D$5:$K$27,4,FALSE),"NON_LISTED"),"")</f>
        <v/>
      </c>
      <c r="G41" s="18" t="str">
        <f>IF(B41&lt;&gt;"",IFERROR(VLOOKUP(B41,SignOnSheet!$D$5:$K$27,5,FALSE),"NON_LISTED"),"")</f>
        <v/>
      </c>
      <c r="H41" s="18" t="str">
        <f>IF(B41&lt;&gt;"",IFERROR(VLOOKUP(B41,SignOnSheet!$D$5:$K$27,6,FALSE),"NON_LISTED"),"")</f>
        <v/>
      </c>
      <c r="I41" s="27" t="str">
        <f>IF(B41&lt;&gt;"",IFERROR(VLOOKUP(B41,SignOnSheet!$D$5:$K$27,2,FALSE),"NON_LISTED"),"")</f>
        <v/>
      </c>
      <c r="J41" s="18" t="str">
        <f t="shared" si="0"/>
        <v/>
      </c>
      <c r="K41" s="19" t="str">
        <f t="shared" si="1"/>
        <v/>
      </c>
      <c r="L41" s="19" t="str">
        <f t="shared" si="2"/>
        <v/>
      </c>
      <c r="M41" s="18" t="str">
        <f>IF(ISTEXT(C41),SignOnSheet!$U$31+1,IF(C41&lt;&gt;"",IFERROR(IF(L41&gt;0,RANK(L41,IF(L$6:L$47&gt;0,L$6:L$47,),1)-COUNTIF(L$6:L$47,"=0"),IF(L41&lt;&gt;"",SignOnSheet!$U$31+1,0)),0),""))</f>
        <v/>
      </c>
      <c r="N41" s="20" t="e">
        <f>IF(#REF!=N$5,IF(L41="",MAX($L$6:$L$47)+1,L41),"")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">
      <c r="A42" s="17" t="e">
        <f t="shared" si="3"/>
        <v>#REF!</v>
      </c>
      <c r="B42" s="11"/>
      <c r="C42" s="11"/>
      <c r="D42" s="17" t="str">
        <f>IF(B42&lt;&gt;"",IFERROR(VLOOKUP(B42,SignOnSheet!$D$5:$N$27,7,FALSE),"NON_LISTED"),"")</f>
        <v/>
      </c>
      <c r="E42" s="18" t="str">
        <f>IF(B42&lt;&gt;"",IFERROR(VLOOKUP(B42,SignOnSheet!$D$5:$K$27,3,FALSE),"NON_LISTED"),"")</f>
        <v/>
      </c>
      <c r="F42" s="18" t="str">
        <f>IF(B42&lt;&gt;"",IFERROR(VLOOKUP(B42,SignOnSheet!$D$5:$K$27,4,FALSE),"NON_LISTED"),"")</f>
        <v/>
      </c>
      <c r="G42" s="18" t="str">
        <f>IF(B42&lt;&gt;"",IFERROR(VLOOKUP(B42,SignOnSheet!$D$5:$K$27,5,FALSE),"NON_LISTED"),"")</f>
        <v/>
      </c>
      <c r="H42" s="18" t="str">
        <f>IF(B42&lt;&gt;"",IFERROR(VLOOKUP(B42,SignOnSheet!$D$5:$K$27,6,FALSE),"NON_LISTED"),"")</f>
        <v/>
      </c>
      <c r="I42" s="27" t="str">
        <f>IF(B42&lt;&gt;"",IFERROR(VLOOKUP(B42,SignOnSheet!$D$5:$K$27,2,FALSE),"NON_LISTED"),"")</f>
        <v/>
      </c>
      <c r="J42" s="18" t="str">
        <f t="shared" si="0"/>
        <v/>
      </c>
      <c r="K42" s="19" t="str">
        <f t="shared" si="1"/>
        <v/>
      </c>
      <c r="L42" s="19" t="str">
        <f t="shared" si="2"/>
        <v/>
      </c>
      <c r="M42" s="18" t="str">
        <f>IF(ISTEXT(C42),SignOnSheet!$U$31+1,IF(C42&lt;&gt;"",IFERROR(IF(L42&gt;0,RANK(L42,IF(L$6:L$47&gt;0,L$6:L$47,),1)-COUNTIF(L$6:L$47,"=0"),IF(L42&lt;&gt;"",SignOnSheet!$U$31+1,0)),0),""))</f>
        <v/>
      </c>
      <c r="N42" s="20" t="e">
        <f>IF(#REF!=N$5,IF(L42="",MAX($L$6:$L$47)+1,L42),"")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">
      <c r="A43" s="17" t="e">
        <f t="shared" si="3"/>
        <v>#REF!</v>
      </c>
      <c r="B43" s="11"/>
      <c r="C43" s="11"/>
      <c r="D43" s="17" t="str">
        <f>IF(B43&lt;&gt;"",IFERROR(VLOOKUP(B43,SignOnSheet!$D$5:$N$27,7,FALSE),"NON_LISTED"),"")</f>
        <v/>
      </c>
      <c r="E43" s="18" t="str">
        <f>IF(B43&lt;&gt;"",IFERROR(VLOOKUP(B43,SignOnSheet!$D$5:$K$27,3,FALSE),"NON_LISTED"),"")</f>
        <v/>
      </c>
      <c r="F43" s="18" t="str">
        <f>IF(B43&lt;&gt;"",IFERROR(VLOOKUP(B43,SignOnSheet!$D$5:$K$27,4,FALSE),"NON_LISTED"),"")</f>
        <v/>
      </c>
      <c r="G43" s="18" t="str">
        <f>IF(B43&lt;&gt;"",IFERROR(VLOOKUP(B43,SignOnSheet!$D$5:$K$27,5,FALSE),"NON_LISTED"),"")</f>
        <v/>
      </c>
      <c r="H43" s="18" t="str">
        <f>IF(B43&lt;&gt;"",IFERROR(VLOOKUP(B43,SignOnSheet!$D$5:$K$27,6,FALSE),"NON_LISTED"),"")</f>
        <v/>
      </c>
      <c r="I43" s="27" t="str">
        <f>IF(B43&lt;&gt;"",IFERROR(VLOOKUP(B43,SignOnSheet!$D$5:$K$27,2,FALSE),"NON_LISTED"),"")</f>
        <v/>
      </c>
      <c r="J43" s="18" t="str">
        <f t="shared" si="0"/>
        <v/>
      </c>
      <c r="K43" s="19" t="str">
        <f t="shared" si="1"/>
        <v/>
      </c>
      <c r="L43" s="19" t="str">
        <f t="shared" si="2"/>
        <v/>
      </c>
      <c r="M43" s="18" t="str">
        <f>IF(ISTEXT(C43),SignOnSheet!$U$31+1,IF(C43&lt;&gt;"",IFERROR(IF(L43&gt;0,RANK(L43,IF(L$6:L$47&gt;0,L$6:L$47,),1)-COUNTIF(L$6:L$47,"=0"),IF(L43&lt;&gt;"",SignOnSheet!$U$31+1,0)),0),""))</f>
        <v/>
      </c>
      <c r="N43" s="20" t="e">
        <f>IF(#REF!=N$5,IF(L43="",MAX($L$6:$L$47)+1,L43),"")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">
      <c r="A44" s="17" t="e">
        <f t="shared" si="3"/>
        <v>#REF!</v>
      </c>
      <c r="B44" s="11"/>
      <c r="C44" s="11"/>
      <c r="D44" s="17" t="str">
        <f>IF(B44&lt;&gt;"",IFERROR(VLOOKUP(B44,SignOnSheet!$D$5:$N$27,7,FALSE),"NON_LISTED"),"")</f>
        <v/>
      </c>
      <c r="E44" s="18" t="str">
        <f>IF(B44&lt;&gt;"",IFERROR(VLOOKUP(B44,SignOnSheet!$D$5:$K$27,3,FALSE),"NON_LISTED"),"")</f>
        <v/>
      </c>
      <c r="F44" s="18" t="str">
        <f>IF(B44&lt;&gt;"",IFERROR(VLOOKUP(B44,SignOnSheet!$D$5:$K$27,4,FALSE),"NON_LISTED"),"")</f>
        <v/>
      </c>
      <c r="G44" s="18" t="str">
        <f>IF(B44&lt;&gt;"",IFERROR(VLOOKUP(B44,SignOnSheet!$D$5:$K$27,5,FALSE),"NON_LISTED"),"")</f>
        <v/>
      </c>
      <c r="H44" s="18" t="str">
        <f>IF(B44&lt;&gt;"",IFERROR(VLOOKUP(B44,SignOnSheet!$D$5:$K$27,6,FALSE),"NON_LISTED"),"")</f>
        <v/>
      </c>
      <c r="I44" s="27" t="str">
        <f>IF(B44&lt;&gt;"",IFERROR(VLOOKUP(B44,SignOnSheet!$D$5:$K$27,2,FALSE),"NON_LISTED"),"")</f>
        <v/>
      </c>
      <c r="J44" s="18" t="str">
        <f t="shared" si="0"/>
        <v/>
      </c>
      <c r="K44" s="19" t="str">
        <f t="shared" si="1"/>
        <v/>
      </c>
      <c r="L44" s="19" t="str">
        <f t="shared" si="2"/>
        <v/>
      </c>
      <c r="M44" s="18" t="str">
        <f>IF(ISTEXT(C44),SignOnSheet!$U$31+1,IF(C44&lt;&gt;"",IFERROR(IF(L44&gt;0,RANK(L44,IF(L$6:L$47&gt;0,L$6:L$47,),1)-COUNTIF(L$6:L$47,"=0"),IF(L44&lt;&gt;"",SignOnSheet!$U$31+1,0)),0),""))</f>
        <v/>
      </c>
      <c r="N44" s="20" t="e">
        <f>IF(#REF!=N$5,IF(L44="",MAX($L$6:$L$47)+1,L44),"")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">
      <c r="A45" s="17" t="e">
        <f t="shared" si="3"/>
        <v>#REF!</v>
      </c>
      <c r="B45" s="11"/>
      <c r="C45" s="11"/>
      <c r="D45" s="17" t="str">
        <f>IF(B45&lt;&gt;"",IFERROR(VLOOKUP(B45,SignOnSheet!$D$5:$N$27,7,FALSE),"NON_LISTED"),"")</f>
        <v/>
      </c>
      <c r="E45" s="18" t="str">
        <f>IF(B45&lt;&gt;"",IFERROR(VLOOKUP(B45,SignOnSheet!$D$5:$K$27,3,FALSE),"NON_LISTED"),"")</f>
        <v/>
      </c>
      <c r="F45" s="18" t="str">
        <f>IF(B45&lt;&gt;"",IFERROR(VLOOKUP(B45,SignOnSheet!$D$5:$K$27,4,FALSE),"NON_LISTED"),"")</f>
        <v/>
      </c>
      <c r="G45" s="18" t="str">
        <f>IF(B45&lt;&gt;"",IFERROR(VLOOKUP(B45,SignOnSheet!$D$5:$K$27,5,FALSE),"NON_LISTED"),"")</f>
        <v/>
      </c>
      <c r="H45" s="18" t="str">
        <f>IF(B45&lt;&gt;"",IFERROR(VLOOKUP(B45,SignOnSheet!$D$5:$K$27,6,FALSE),"NON_LISTED"),"")</f>
        <v/>
      </c>
      <c r="I45" s="27" t="str">
        <f>IF(B45&lt;&gt;"",IFERROR(VLOOKUP(B45,SignOnSheet!$D$5:$K$27,2,FALSE),"NON_LISTED"),"")</f>
        <v/>
      </c>
      <c r="J45" s="18" t="str">
        <f t="shared" si="0"/>
        <v/>
      </c>
      <c r="K45" s="19" t="str">
        <f t="shared" si="1"/>
        <v/>
      </c>
      <c r="L45" s="19" t="str">
        <f t="shared" si="2"/>
        <v/>
      </c>
      <c r="M45" s="18" t="str">
        <f>IF(ISTEXT(C45),SignOnSheet!$U$31+1,IF(C45&lt;&gt;"",IFERROR(IF(L45&gt;0,RANK(L45,IF(L$6:L$47&gt;0,L$6:L$47,),1)-COUNTIF(L$6:L$47,"=0"),IF(L45&lt;&gt;"",SignOnSheet!$U$31+1,0)),0),""))</f>
        <v/>
      </c>
      <c r="N45" s="20" t="e">
        <f>IF(#REF!=N$5,IF(L45="",MAX($L$6:$L$47)+1,L45),"")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">
      <c r="A46" s="17" t="e">
        <f t="shared" si="3"/>
        <v>#REF!</v>
      </c>
      <c r="B46" s="11"/>
      <c r="C46" s="11"/>
      <c r="D46" s="17" t="str">
        <f>IF(B46&lt;&gt;"",IFERROR(VLOOKUP(B46,SignOnSheet!$D$5:$N$27,7,FALSE),"NON_LISTED"),"")</f>
        <v/>
      </c>
      <c r="E46" s="18" t="str">
        <f>IF(B46&lt;&gt;"",IFERROR(VLOOKUP(B46,SignOnSheet!$D$5:$K$27,3,FALSE),"NON_LISTED"),"")</f>
        <v/>
      </c>
      <c r="F46" s="18" t="str">
        <f>IF(B46&lt;&gt;"",IFERROR(VLOOKUP(B46,SignOnSheet!$D$5:$K$27,4,FALSE),"NON_LISTED"),"")</f>
        <v/>
      </c>
      <c r="G46" s="18" t="str">
        <f>IF(B46&lt;&gt;"",IFERROR(VLOOKUP(B46,SignOnSheet!$D$5:$K$27,5,FALSE),"NON_LISTED"),"")</f>
        <v/>
      </c>
      <c r="H46" s="18" t="str">
        <f>IF(B46&lt;&gt;"",IFERROR(VLOOKUP(B46,SignOnSheet!$D$5:$K$27,6,FALSE),"NON_LISTED"),"")</f>
        <v/>
      </c>
      <c r="I46" s="27" t="str">
        <f>IF(B46&lt;&gt;"",IFERROR(VLOOKUP(B46,SignOnSheet!$D$5:$K$27,2,FALSE),"NON_LISTED"),"")</f>
        <v/>
      </c>
      <c r="J46" s="18" t="str">
        <f t="shared" si="0"/>
        <v/>
      </c>
      <c r="K46" s="19" t="str">
        <f t="shared" si="1"/>
        <v/>
      </c>
      <c r="L46" s="19" t="str">
        <f t="shared" si="2"/>
        <v/>
      </c>
      <c r="M46" s="18" t="str">
        <f>IF(ISTEXT(C46),SignOnSheet!$U$31+1,IF(C46&lt;&gt;"",IFERROR(IF(L46&gt;0,RANK(L46,IF(L$6:L$47&gt;0,L$6:L$47,),1)-COUNTIF(L$6:L$47,"=0"),IF(L46&lt;&gt;"",SignOnSheet!$U$31+1,0)),0),""))</f>
        <v/>
      </c>
      <c r="N46" s="20" t="e">
        <f>IF(#REF!=N$5,IF(L46="",MAX($L$6:$L$47)+1,L46),"")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">
      <c r="A47" s="17" t="e">
        <f t="shared" si="3"/>
        <v>#REF!</v>
      </c>
      <c r="B47" s="11"/>
      <c r="C47" s="11"/>
      <c r="D47" s="17" t="str">
        <f>IF(B47&lt;&gt;"",IFERROR(VLOOKUP(B47,SignOnSheet!$D$5:$N$27,7,FALSE),"NON_LISTED"),"")</f>
        <v/>
      </c>
      <c r="E47" s="18" t="str">
        <f>IF(B47&lt;&gt;"",IFERROR(VLOOKUP(B47,SignOnSheet!$D$5:$K$27,3,FALSE),"NON_LISTED"),"")</f>
        <v/>
      </c>
      <c r="F47" s="18" t="str">
        <f>IF(B47&lt;&gt;"",IFERROR(VLOOKUP(B47,SignOnSheet!$D$5:$K$27,4,FALSE),"NON_LISTED"),"")</f>
        <v/>
      </c>
      <c r="G47" s="18" t="str">
        <f>IF(B47&lt;&gt;"",IFERROR(VLOOKUP(B47,SignOnSheet!$D$5:$K$27,5,FALSE),"NON_LISTED"),"")</f>
        <v/>
      </c>
      <c r="H47" s="18" t="str">
        <f>IF(B47&lt;&gt;"",IFERROR(VLOOKUP(B47,SignOnSheet!$D$5:$K$27,6,FALSE),"NON_LISTED"),"")</f>
        <v/>
      </c>
      <c r="I47" s="27" t="str">
        <f>IF(B47&lt;&gt;"",IFERROR(VLOOKUP(B47,SignOnSheet!$D$5:$K$27,2,FALSE),"NON_LISTED"),"")</f>
        <v/>
      </c>
      <c r="J47" s="18" t="str">
        <f t="shared" si="0"/>
        <v/>
      </c>
      <c r="K47" s="19" t="str">
        <f t="shared" si="1"/>
        <v/>
      </c>
      <c r="L47" s="19" t="str">
        <f t="shared" si="2"/>
        <v/>
      </c>
      <c r="M47" s="18" t="str">
        <f>IF(ISTEXT(C47),SignOnSheet!$U$31+1,IF(C47&lt;&gt;"",IFERROR(IF(L47&gt;0,RANK(L47,IF(L$6:L$47&gt;0,L$6:L$47,),1)-COUNTIF(L$6:L$47,"=0"),IF(L47&lt;&gt;"",SignOnSheet!$U$31+1,0)),0),""))</f>
        <v/>
      </c>
      <c r="N47" s="20" t="e">
        <f>IF(#REF!=N$5,IF(L47="",MAX($L$6:$L$47)+1,L47),"")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">
      <c r="A48" s="7"/>
      <c r="B48" s="8"/>
      <c r="C48" s="8"/>
      <c r="D48" s="7"/>
      <c r="E48" s="9"/>
      <c r="F48" s="7"/>
      <c r="G48" s="7"/>
      <c r="H48" s="7"/>
      <c r="I48" s="7"/>
      <c r="J48" s="9"/>
      <c r="K48" s="10"/>
      <c r="L48" s="10"/>
      <c r="M48" s="9"/>
      <c r="N48" s="9"/>
      <c r="O48" s="9"/>
      <c r="P48" s="9"/>
      <c r="Q48" s="9"/>
      <c r="R48" s="9"/>
    </row>
    <row r="49" spans="1:18" x14ac:dyDescent="0.2">
      <c r="A49" s="2"/>
      <c r="B49" t="s">
        <v>24</v>
      </c>
      <c r="C49" s="3"/>
      <c r="D49" s="2"/>
      <c r="E49" s="2"/>
      <c r="F49" s="3"/>
      <c r="G49" s="3"/>
      <c r="H49" s="3"/>
      <c r="I49" s="3"/>
      <c r="J49" s="4"/>
      <c r="K49" s="2"/>
      <c r="L49" s="4"/>
      <c r="M49" s="2"/>
      <c r="N49" s="2"/>
      <c r="O49" s="2"/>
      <c r="P49" s="2"/>
      <c r="Q49" s="2"/>
      <c r="R49" s="2"/>
    </row>
  </sheetData>
  <autoFilter ref="A5:M5">
    <sortState ref="A5:M55">
      <sortCondition ref="M4"/>
    </sortState>
  </autoFilter>
  <mergeCells count="1">
    <mergeCell ref="N4:T4"/>
  </mergeCells>
  <conditionalFormatting sqref="B27:B31">
    <cfRule type="duplicateValues" dxfId="54" priority="6"/>
  </conditionalFormatting>
  <conditionalFormatting sqref="B25:B26">
    <cfRule type="duplicateValues" dxfId="53" priority="5"/>
  </conditionalFormatting>
  <conditionalFormatting sqref="C6:C15">
    <cfRule type="duplicateValues" dxfId="52" priority="7"/>
  </conditionalFormatting>
  <conditionalFormatting sqref="B6:B24">
    <cfRule type="duplicateValues" dxfId="51" priority="8"/>
  </conditionalFormatting>
  <conditionalFormatting sqref="B6:B19">
    <cfRule type="duplicateValues" dxfId="50" priority="10"/>
  </conditionalFormatting>
  <pageMargins left="0.70866141732283472" right="0.70866141732283472" top="0.74803149606299213" bottom="0.74803149606299213" header="0.31496062992125984" footer="0.31496062992125984"/>
  <pageSetup scale="64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58"/>
  <sheetViews>
    <sheetView view="pageBreakPreview" topLeftCell="A2" zoomScale="85" zoomScaleSheetLayoutView="85" workbookViewId="0">
      <selection activeCell="C24" sqref="C24"/>
    </sheetView>
  </sheetViews>
  <sheetFormatPr defaultColWidth="8.85546875" defaultRowHeight="12.75" x14ac:dyDescent="0.2"/>
  <cols>
    <col min="3" max="3" width="10.42578125" customWidth="1"/>
    <col min="4" max="4" width="35.85546875" customWidth="1"/>
    <col min="5" max="5" width="10.85546875" customWidth="1"/>
    <col min="6" max="7" width="7.140625" customWidth="1"/>
    <col min="8" max="8" width="6" customWidth="1"/>
    <col min="9" max="9" width="1.28515625" customWidth="1"/>
    <col min="11" max="11" width="6" bestFit="1" customWidth="1"/>
    <col min="12" max="12" width="10" customWidth="1"/>
    <col min="13" max="13" width="11" customWidth="1"/>
    <col min="14" max="14" width="8.140625" hidden="1" customWidth="1"/>
    <col min="15" max="15" width="8" customWidth="1"/>
    <col min="16" max="16" width="8.140625" customWidth="1"/>
    <col min="17" max="17" width="3.85546875" customWidth="1"/>
    <col min="18" max="18" width="8.140625" customWidth="1"/>
    <col min="19" max="20" width="8.42578125" customWidth="1"/>
  </cols>
  <sheetData>
    <row r="1" spans="1:25" s="43" customFormat="1" ht="150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75" x14ac:dyDescent="0.25">
      <c r="B2" s="14" t="s">
        <v>25</v>
      </c>
      <c r="C2" s="13">
        <v>5</v>
      </c>
      <c r="F2" s="84"/>
      <c r="G2" s="84"/>
      <c r="H2" s="84"/>
      <c r="I2" s="84"/>
      <c r="J2" s="84"/>
    </row>
    <row r="3" spans="1:25" x14ac:dyDescent="0.2">
      <c r="B3" s="41" t="s">
        <v>280</v>
      </c>
      <c r="C3" s="83" t="s">
        <v>420</v>
      </c>
      <c r="F3" s="84"/>
      <c r="G3" s="84"/>
      <c r="H3" s="84"/>
      <c r="I3" s="84"/>
      <c r="J3" s="18">
        <f>-1*(IFERROR(IF(LEFT(C3,1)&lt;&gt;"D",IFERROR(RIGHT(C3,2)+LEFT(RIGHT(C3,4),2)*60+(C3-RIGHT(C3,4))/10000*3600,""),"" ),""))</f>
        <v>-360</v>
      </c>
    </row>
    <row r="4" spans="1:25" x14ac:dyDescent="0.2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4"/>
      <c r="O4" s="134"/>
      <c r="P4" s="134"/>
      <c r="Q4" s="134"/>
      <c r="R4" s="134"/>
      <c r="S4" s="134"/>
      <c r="T4" s="134"/>
    </row>
    <row r="5" spans="1:25" ht="51" x14ac:dyDescent="0.2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">
      <c r="A6" s="17">
        <v>1</v>
      </c>
      <c r="B6" s="11">
        <v>23</v>
      </c>
      <c r="C6" s="11">
        <v>3422</v>
      </c>
      <c r="D6" s="17" t="str">
        <f>IF(B6&lt;&gt;"",IFERROR(VLOOKUP(B6,SignOnSheet!$D$5:$N$27,7,FALSE),"NON_LISTED"),"")</f>
        <v>Garth Loudon-Robbie Edouard-Betsy</v>
      </c>
      <c r="E6" s="18" t="str">
        <f>IF(B6&lt;&gt;"",IFERROR(VLOOKUP(B6,SignOnSheet!$D$5:$K$27,3,FALSE),"NON_LISTED"),"")</f>
        <v>Hobie 16</v>
      </c>
      <c r="F6" s="18">
        <f>IF(B6&lt;&gt;"",IFERROR(VLOOKUP(B6,SignOnSheet!$D$5:$K$27,4,FALSE),"NON_LISTED"),"")</f>
        <v>1.21</v>
      </c>
      <c r="G6" s="18" t="str">
        <f>IF(B6&lt;&gt;"",IFERROR(VLOOKUP(B6,SignOnSheet!$D$5:$K$27,5,FALSE),"NON_LISTED"),"")</f>
        <v>B</v>
      </c>
      <c r="H6" s="18">
        <f>IF(B6&lt;&gt;"",IFERROR(VLOOKUP(B6,SignOnSheet!$D$5:$K$27,6,FALSE),"NON_LISTED"),"")</f>
        <v>3</v>
      </c>
      <c r="I6" s="39">
        <f>IF(B6&lt;&gt;"",IFERROR(VLOOKUP(B6,SignOnSheet!$D$5:$K$27,2,FALSE),"NON_LISTED"),"")</f>
        <v>0</v>
      </c>
      <c r="J6" s="18">
        <f>IFERROR(IF(LEFT(C6,1)&lt;&gt;"D",IFERROR(RIGHT(C6,2)+LEFT(RIGHT(C6,4),2)*60+(C6-RIGHT(C6,4))/10000*3600-IF(G6="B",$J$4,$J$3),""),"" ),"")</f>
        <v>2062</v>
      </c>
      <c r="K6" s="19">
        <f t="shared" ref="K6:K56" si="0">IF(C6&lt;&gt;"",IFERROR(IF(C6&gt;0,RANK(J6,IF(J$6:J$56&gt;0,J$6:J$56,),1)-COUNTIF(J$6:J$56,"=0"),IF(C6="",COUNT(J$6:J$56)+1,0)),0),"")</f>
        <v>1</v>
      </c>
      <c r="L6" s="19">
        <f t="shared" ref="L6:L56" si="1">IFERROR(IF(J6&lt;&gt;"",J6/F6,"")/H6,"")</f>
        <v>568.0440771349862</v>
      </c>
      <c r="M6" s="18">
        <f>IF(ISTEXT(C6),SignOnSheet!$U$31+1,IF(C6&lt;&gt;"",IFERROR(IF(L6&gt;0,RANK(L6,IF(L$6:L$56&gt;0,L$6:L$56,),1)-COUNTIF(L$6:L$56,"=0"),IF(L6&lt;&gt;"",SignOnSheet!$U$31+1,0)),0),""))</f>
        <v>1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">
      <c r="A7" s="17">
        <f t="shared" ref="A7:A56" si="2">A6+1</f>
        <v>2</v>
      </c>
      <c r="B7" s="35">
        <v>113744</v>
      </c>
      <c r="C7" s="35">
        <v>3430</v>
      </c>
      <c r="D7" s="17" t="str">
        <f>IF(B7&lt;&gt;"",IFERROR(VLOOKUP(B7,SignOnSheet!$D$5:$N$27,7,FALSE),"NON_LISTED"),"")</f>
        <v>Grahame Southwick-Sharon Rayner</v>
      </c>
      <c r="E7" s="18" t="str">
        <f>IF(B7&lt;&gt;"",IFERROR(VLOOKUP(B7,SignOnSheet!$D$5:$K$27,3,FALSE),"NON_LISTED"),"")</f>
        <v>Hobie 16</v>
      </c>
      <c r="F7" s="18">
        <f>IF(B7&lt;&gt;"",IFERROR(VLOOKUP(B7,SignOnSheet!$D$5:$K$27,4,FALSE),"NON_LISTED"),"")</f>
        <v>1.21</v>
      </c>
      <c r="G7" s="18" t="str">
        <f>IF(B7&lt;&gt;"",IFERROR(VLOOKUP(B7,SignOnSheet!$D$5:$K$27,5,FALSE),"NON_LISTED"),"")</f>
        <v>B</v>
      </c>
      <c r="H7" s="18">
        <f>IF(B7&lt;&gt;"",IFERROR(VLOOKUP(B7,SignOnSheet!$D$5:$K$27,6,FALSE),"NON_LISTED"),"")</f>
        <v>3</v>
      </c>
      <c r="I7" s="39">
        <f>IF(B7&lt;&gt;"",IFERROR(VLOOKUP(B7,SignOnSheet!$D$5:$K$27,2,FALSE),"NON_LISTED"),"")</f>
        <v>0</v>
      </c>
      <c r="J7" s="18">
        <f t="shared" ref="J7:J56" si="3">IFERROR(IF(LEFT(C7,1)&lt;&gt;"D",IFERROR(RIGHT(C7,2)+LEFT(RIGHT(C7,4),2)*60+(C7-RIGHT(C7,4))/10000*3600-IF(G7="B",$J$4,$J$3),""),"" ),"")</f>
        <v>2070</v>
      </c>
      <c r="K7" s="19">
        <f t="shared" si="0"/>
        <v>2</v>
      </c>
      <c r="L7" s="19">
        <f t="shared" si="1"/>
        <v>570.24793388429759</v>
      </c>
      <c r="M7" s="18">
        <f>IF(ISTEXT(C7),SignOnSheet!$U$31+1,IF(C7&lt;&gt;"",IFERROR(IF(L7&gt;0,RANK(L7,IF(L$6:L$56&gt;0,L$6:L$56,),1)-COUNTIF(L$6:L$56,"=0"),IF(L7&lt;&gt;"",SignOnSheet!$U$31+1,0)),0),""))</f>
        <v>2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">
      <c r="A8" s="17">
        <f t="shared" si="2"/>
        <v>3</v>
      </c>
      <c r="B8" s="11">
        <v>115081</v>
      </c>
      <c r="C8" s="11">
        <v>3439</v>
      </c>
      <c r="D8" s="17" t="str">
        <f>IF(B8&lt;&gt;"",IFERROR(VLOOKUP(B8,SignOnSheet!$D$5:$N$27,7,FALSE),"NON_LISTED"),"")</f>
        <v>Joe Bilstein-Chiara Cei</v>
      </c>
      <c r="E8" s="18" t="str">
        <f>IF(B8&lt;&gt;"",IFERROR(VLOOKUP(B8,SignOnSheet!$D$5:$K$27,3,FALSE),"NON_LISTED"),"")</f>
        <v>Hobie 16</v>
      </c>
      <c r="F8" s="18">
        <f>IF(B8&lt;&gt;"",IFERROR(VLOOKUP(B8,SignOnSheet!$D$5:$K$27,4,FALSE),"NON_LISTED"),"")</f>
        <v>1.21</v>
      </c>
      <c r="G8" s="18" t="str">
        <f>IF(B8&lt;&gt;"",IFERROR(VLOOKUP(B8,SignOnSheet!$D$5:$K$27,5,FALSE),"NON_LISTED"),"")</f>
        <v>B</v>
      </c>
      <c r="H8" s="18">
        <f>IF(B8&lt;&gt;"",IFERROR(VLOOKUP(B8,SignOnSheet!$D$5:$K$27,6,FALSE),"NON_LISTED"),"")</f>
        <v>3</v>
      </c>
      <c r="I8" s="39">
        <f>IF(B8&lt;&gt;"",IFERROR(VLOOKUP(B8,SignOnSheet!$D$5:$K$27,2,FALSE),"NON_LISTED"),"")</f>
        <v>0</v>
      </c>
      <c r="J8" s="18">
        <f t="shared" si="3"/>
        <v>2079</v>
      </c>
      <c r="K8" s="19">
        <f t="shared" si="0"/>
        <v>3</v>
      </c>
      <c r="L8" s="19">
        <f t="shared" si="1"/>
        <v>572.72727272727275</v>
      </c>
      <c r="M8" s="18">
        <f>IF(ISTEXT(C8),SignOnSheet!$U$31+1,IF(C8&lt;&gt;"",IFERROR(IF(L8&gt;0,RANK(L8,IF(L$6:L$56&gt;0,L$6:L$56,),1)-COUNTIF(L$6:L$56,"=0"),IF(L8&lt;&gt;"",SignOnSheet!$U$31+1,0)),0),""))</f>
        <v>3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">
      <c r="A9" s="17">
        <f t="shared" si="2"/>
        <v>4</v>
      </c>
      <c r="B9" s="11">
        <v>112480</v>
      </c>
      <c r="C9" s="11">
        <v>3502</v>
      </c>
      <c r="D9" s="17" t="str">
        <f>IF(B9&lt;&gt;"",IFERROR(VLOOKUP(B9,SignOnSheet!$D$5:$N$27,7,FALSE),"NON_LISTED"),"")</f>
        <v>Craig Wood-Carrie Wood</v>
      </c>
      <c r="E9" s="18" t="str">
        <f>IF(B9&lt;&gt;"",IFERROR(VLOOKUP(B9,SignOnSheet!$D$5:$K$27,3,FALSE),"NON_LISTED"),"")</f>
        <v>Hobie 16</v>
      </c>
      <c r="F9" s="18">
        <f>IF(B9&lt;&gt;"",IFERROR(VLOOKUP(B9,SignOnSheet!$D$5:$K$27,4,FALSE),"NON_LISTED"),"")</f>
        <v>1.21</v>
      </c>
      <c r="G9" s="18" t="str">
        <f>IF(B9&lt;&gt;"",IFERROR(VLOOKUP(B9,SignOnSheet!$D$5:$K$27,5,FALSE),"NON_LISTED"),"")</f>
        <v>B</v>
      </c>
      <c r="H9" s="18">
        <f>IF(B9&lt;&gt;"",IFERROR(VLOOKUP(B9,SignOnSheet!$D$5:$K$27,6,FALSE),"NON_LISTED"),"")</f>
        <v>3</v>
      </c>
      <c r="I9" s="39">
        <f>IF(B9&lt;&gt;"",IFERROR(VLOOKUP(B9,SignOnSheet!$D$5:$K$27,2,FALSE),"NON_LISTED"),"")</f>
        <v>0</v>
      </c>
      <c r="J9" s="18">
        <f t="shared" si="3"/>
        <v>2102</v>
      </c>
      <c r="K9" s="19">
        <f t="shared" si="0"/>
        <v>4</v>
      </c>
      <c r="L9" s="19">
        <f t="shared" si="1"/>
        <v>579.06336088154274</v>
      </c>
      <c r="M9" s="18">
        <f>IF(ISTEXT(C9),SignOnSheet!$U$31+1,IF(C9&lt;&gt;"",IFERROR(IF(L9&gt;0,RANK(L9,IF(L$6:L$56&gt;0,L$6:L$56,),1)-COUNTIF(L$6:L$56,"=0"),IF(L9&lt;&gt;"",SignOnSheet!$U$31+1,0)),0),""))</f>
        <v>4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">
      <c r="A10" s="17">
        <f t="shared" si="2"/>
        <v>5</v>
      </c>
      <c r="B10" s="11">
        <v>113344</v>
      </c>
      <c r="C10" s="11">
        <v>3612</v>
      </c>
      <c r="D10" s="17" t="str">
        <f>IF(B10&lt;&gt;"",IFERROR(VLOOKUP(B10,SignOnSheet!$D$5:$N$27,7,FALSE),"NON_LISTED"),"")</f>
        <v>Cyrille Girardin-Rob Pettit</v>
      </c>
      <c r="E10" s="18" t="str">
        <f>IF(B10&lt;&gt;"",IFERROR(VLOOKUP(B10,SignOnSheet!$D$5:$K$27,3,FALSE),"NON_LISTED"),"")</f>
        <v>Hobie 16</v>
      </c>
      <c r="F10" s="18">
        <f>IF(B10&lt;&gt;"",IFERROR(VLOOKUP(B10,SignOnSheet!$D$5:$K$27,4,FALSE),"NON_LISTED"),"")</f>
        <v>1.21</v>
      </c>
      <c r="G10" s="18" t="str">
        <f>IF(B10&lt;&gt;"",IFERROR(VLOOKUP(B10,SignOnSheet!$D$5:$K$27,5,FALSE),"NON_LISTED"),"")</f>
        <v>B</v>
      </c>
      <c r="H10" s="18">
        <f>IF(B10&lt;&gt;"",IFERROR(VLOOKUP(B10,SignOnSheet!$D$5:$K$27,6,FALSE),"NON_LISTED"),"")</f>
        <v>3</v>
      </c>
      <c r="I10" s="39">
        <f>IF(B10&lt;&gt;"",IFERROR(VLOOKUP(B10,SignOnSheet!$D$5:$K$27,2,FALSE),"NON_LISTED"),"")</f>
        <v>0</v>
      </c>
      <c r="J10" s="18">
        <f t="shared" si="3"/>
        <v>2172</v>
      </c>
      <c r="K10" s="19">
        <f t="shared" si="0"/>
        <v>5</v>
      </c>
      <c r="L10" s="19">
        <f t="shared" si="1"/>
        <v>598.34710743801656</v>
      </c>
      <c r="M10" s="18">
        <f>IF(ISTEXT(C10),SignOnSheet!$U$31+1,IF(C10&lt;&gt;"",IFERROR(IF(L10&gt;0,RANK(L10,IF(L$6:L$56&gt;0,L$6:L$56,),1)-COUNTIF(L$6:L$56,"=0"),IF(L10&lt;&gt;"",SignOnSheet!$U$31+1,0)),0),""))</f>
        <v>5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">
      <c r="A11" s="17">
        <f t="shared" si="2"/>
        <v>6</v>
      </c>
      <c r="B11" s="11">
        <v>115080</v>
      </c>
      <c r="C11" s="11">
        <v>3621</v>
      </c>
      <c r="D11" s="17" t="str">
        <f>IF(B11&lt;&gt;"",IFERROR(VLOOKUP(B11,SignOnSheet!$D$5:$N$27,7,FALSE),"NON_LISTED"),"")</f>
        <v>Clementine James-Laura Kelly</v>
      </c>
      <c r="E11" s="18" t="str">
        <f>IF(B11&lt;&gt;"",IFERROR(VLOOKUP(B11,SignOnSheet!$D$5:$K$27,3,FALSE),"NON_LISTED"),"")</f>
        <v>Hobie 16</v>
      </c>
      <c r="F11" s="18">
        <f>IF(B11&lt;&gt;"",IFERROR(VLOOKUP(B11,SignOnSheet!$D$5:$K$27,4,FALSE),"NON_LISTED"),"")</f>
        <v>1.21</v>
      </c>
      <c r="G11" s="18" t="str">
        <f>IF(B11&lt;&gt;"",IFERROR(VLOOKUP(B11,SignOnSheet!$D$5:$K$27,5,FALSE),"NON_LISTED"),"")</f>
        <v>B</v>
      </c>
      <c r="H11" s="18">
        <f>IF(B11&lt;&gt;"",IFERROR(VLOOKUP(B11,SignOnSheet!$D$5:$K$27,6,FALSE),"NON_LISTED"),"")</f>
        <v>3</v>
      </c>
      <c r="I11" s="39">
        <f>IF(B11&lt;&gt;"",IFERROR(VLOOKUP(B11,SignOnSheet!$D$5:$K$27,2,FALSE),"NON_LISTED"),"")</f>
        <v>0</v>
      </c>
      <c r="J11" s="18">
        <f t="shared" si="3"/>
        <v>2181</v>
      </c>
      <c r="K11" s="19">
        <f t="shared" si="0"/>
        <v>6</v>
      </c>
      <c r="L11" s="19">
        <f t="shared" si="1"/>
        <v>600.82644628099172</v>
      </c>
      <c r="M11" s="18">
        <f>IF(ISTEXT(C11),SignOnSheet!$U$31+1,IF(C11&lt;&gt;"",IFERROR(IF(L11&gt;0,RANK(L11,IF(L$6:L$56&gt;0,L$6:L$56,),1)-COUNTIF(L$6:L$56,"=0"),IF(L11&lt;&gt;"",SignOnSheet!$U$31+1,0)),0),""))</f>
        <v>6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">
      <c r="A12" s="17">
        <f t="shared" si="2"/>
        <v>7</v>
      </c>
      <c r="B12" s="11">
        <v>115106</v>
      </c>
      <c r="C12" s="11">
        <v>3631</v>
      </c>
      <c r="D12" s="17" t="str">
        <f>IF(B12&lt;&gt;"",IFERROR(VLOOKUP(B12,SignOnSheet!$D$5:$N$27,7,FALSE),"NON_LISTED"),"")</f>
        <v>Robert Fine-Stephanie Goodyer</v>
      </c>
      <c r="E12" s="18" t="str">
        <f>IF(B12&lt;&gt;"",IFERROR(VLOOKUP(B12,SignOnSheet!$D$5:$K$27,3,FALSE),"NON_LISTED"),"")</f>
        <v>Hobie 16</v>
      </c>
      <c r="F12" s="18">
        <f>IF(B12&lt;&gt;"",IFERROR(VLOOKUP(B12,SignOnSheet!$D$5:$K$27,4,FALSE),"NON_LISTED"),"")</f>
        <v>1.21</v>
      </c>
      <c r="G12" s="18" t="str">
        <f>IF(B12&lt;&gt;"",IFERROR(VLOOKUP(B12,SignOnSheet!$D$5:$K$27,5,FALSE),"NON_LISTED"),"")</f>
        <v>B</v>
      </c>
      <c r="H12" s="18">
        <f>IF(B12&lt;&gt;"",IFERROR(VLOOKUP(B12,SignOnSheet!$D$5:$K$27,6,FALSE),"NON_LISTED"),"")</f>
        <v>3</v>
      </c>
      <c r="I12" s="39">
        <f>IF(B12&lt;&gt;"",IFERROR(VLOOKUP(B12,SignOnSheet!$D$5:$K$27,2,FALSE),"NON_LISTED"),"")</f>
        <v>0</v>
      </c>
      <c r="J12" s="18">
        <f t="shared" si="3"/>
        <v>2191</v>
      </c>
      <c r="K12" s="19">
        <f t="shared" si="0"/>
        <v>7</v>
      </c>
      <c r="L12" s="19">
        <f t="shared" si="1"/>
        <v>603.58126721763085</v>
      </c>
      <c r="M12" s="18">
        <f>IF(ISTEXT(C12),SignOnSheet!$U$31+1,IF(C12&lt;&gt;"",IFERROR(IF(L12&gt;0,RANK(L12,IF(L$6:L$56&gt;0,L$6:L$56,),1)-COUNTIF(L$6:L$56,"=0"),IF(L12&lt;&gt;"",SignOnSheet!$U$31+1,0)),0),""))</f>
        <v>7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">
      <c r="A13" s="17">
        <f t="shared" si="2"/>
        <v>8</v>
      </c>
      <c r="B13" s="11">
        <v>115105</v>
      </c>
      <c r="C13" s="11">
        <v>3712</v>
      </c>
      <c r="D13" s="17" t="str">
        <f>IF(B13&lt;&gt;"",IFERROR(VLOOKUP(B13,SignOnSheet!$D$5:$N$27,7,FALSE),"NON_LISTED"),"")</f>
        <v>Matteaus Walcher-Adriana Mariano</v>
      </c>
      <c r="E13" s="18" t="str">
        <f>IF(B13&lt;&gt;"",IFERROR(VLOOKUP(B13,SignOnSheet!$D$5:$K$27,3,FALSE),"NON_LISTED"),"")</f>
        <v>Hobie 16</v>
      </c>
      <c r="F13" s="18">
        <f>IF(B13&lt;&gt;"",IFERROR(VLOOKUP(B13,SignOnSheet!$D$5:$K$27,4,FALSE),"NON_LISTED"),"")</f>
        <v>1.21</v>
      </c>
      <c r="G13" s="18" t="str">
        <f>IF(B13&lt;&gt;"",IFERROR(VLOOKUP(B13,SignOnSheet!$D$5:$K$27,5,FALSE),"NON_LISTED"),"")</f>
        <v>B</v>
      </c>
      <c r="H13" s="18">
        <f>IF(B13&lt;&gt;"",IFERROR(VLOOKUP(B13,SignOnSheet!$D$5:$K$27,6,FALSE),"NON_LISTED"),"")</f>
        <v>3</v>
      </c>
      <c r="I13" s="39">
        <f>IF(B13&lt;&gt;"",IFERROR(VLOOKUP(B13,SignOnSheet!$D$5:$K$27,2,FALSE),"NON_LISTED"),"")</f>
        <v>0</v>
      </c>
      <c r="J13" s="18">
        <f t="shared" si="3"/>
        <v>2232</v>
      </c>
      <c r="K13" s="19">
        <f t="shared" si="0"/>
        <v>8</v>
      </c>
      <c r="L13" s="19">
        <f t="shared" si="1"/>
        <v>614.87603305785126</v>
      </c>
      <c r="M13" s="18">
        <f>IF(ISTEXT(C13),SignOnSheet!$U$31+1,IF(C13&lt;&gt;"",IFERROR(IF(L13&gt;0,RANK(L13,IF(L$6:L$56&gt;0,L$6:L$56,),1)-COUNTIF(L$6:L$56,"=0"),IF(L13&lt;&gt;"",SignOnSheet!$U$31+1,0)),0),""))</f>
        <v>8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">
      <c r="A14" s="17">
        <f t="shared" si="2"/>
        <v>9</v>
      </c>
      <c r="B14" s="11">
        <v>91071</v>
      </c>
      <c r="C14" s="11">
        <v>3745</v>
      </c>
      <c r="D14" s="17" t="str">
        <f>IF(B14&lt;&gt;"",IFERROR(VLOOKUP(B14,SignOnSheet!$D$5:$N$27,7,FALSE),"NON_LISTED"),"")</f>
        <v>Johannes Tallen-Angela Stenger</v>
      </c>
      <c r="E14" s="18" t="str">
        <f>IF(B14&lt;&gt;"",IFERROR(VLOOKUP(B14,SignOnSheet!$D$5:$K$27,3,FALSE),"NON_LISTED"),"")</f>
        <v>Hobie 16</v>
      </c>
      <c r="F14" s="18">
        <f>IF(B14&lt;&gt;"",IFERROR(VLOOKUP(B14,SignOnSheet!$D$5:$K$27,4,FALSE),"NON_LISTED"),"")</f>
        <v>1.21</v>
      </c>
      <c r="G14" s="18" t="str">
        <f>IF(B14&lt;&gt;"",IFERROR(VLOOKUP(B14,SignOnSheet!$D$5:$K$27,5,FALSE),"NON_LISTED"),"")</f>
        <v>B</v>
      </c>
      <c r="H14" s="18">
        <f>IF(B14&lt;&gt;"",IFERROR(VLOOKUP(B14,SignOnSheet!$D$5:$K$27,6,FALSE),"NON_LISTED"),"")</f>
        <v>3</v>
      </c>
      <c r="I14" s="39">
        <f>IF(B14&lt;&gt;"",IFERROR(VLOOKUP(B14,SignOnSheet!$D$5:$K$27,2,FALSE),"NON_LISTED"),"")</f>
        <v>0</v>
      </c>
      <c r="J14" s="18">
        <f t="shared" si="3"/>
        <v>2265</v>
      </c>
      <c r="K14" s="19">
        <f t="shared" si="0"/>
        <v>9</v>
      </c>
      <c r="L14" s="19">
        <f t="shared" si="1"/>
        <v>623.96694214876038</v>
      </c>
      <c r="M14" s="18">
        <f>IF(ISTEXT(C14),SignOnSheet!$U$31+1,IF(C14&lt;&gt;"",IFERROR(IF(L14&gt;0,RANK(L14,IF(L$6:L$56&gt;0,L$6:L$56,),1)-COUNTIF(L$6:L$56,"=0"),IF(L14&lt;&gt;"",SignOnSheet!$U$31+1,0)),0),""))</f>
        <v>9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">
      <c r="A15" s="17">
        <f t="shared" si="2"/>
        <v>10</v>
      </c>
      <c r="B15" s="11">
        <v>112647</v>
      </c>
      <c r="C15" s="11">
        <v>3805</v>
      </c>
      <c r="D15" s="17" t="str">
        <f>IF(B15&lt;&gt;"",IFERROR(VLOOKUP(B15,SignOnSheet!$D$5:$N$27,7,FALSE),"NON_LISTED"),"")</f>
        <v>John van der Vyver-Sam van der Vyver</v>
      </c>
      <c r="E15" s="18" t="str">
        <f>IF(B15&lt;&gt;"",IFERROR(VLOOKUP(B15,SignOnSheet!$D$5:$K$27,3,FALSE),"NON_LISTED"),"")</f>
        <v>Hobie 16</v>
      </c>
      <c r="F15" s="18">
        <f>IF(B15&lt;&gt;"",IFERROR(VLOOKUP(B15,SignOnSheet!$D$5:$K$27,4,FALSE),"NON_LISTED"),"")</f>
        <v>1.21</v>
      </c>
      <c r="G15" s="18" t="str">
        <f>IF(B15&lt;&gt;"",IFERROR(VLOOKUP(B15,SignOnSheet!$D$5:$K$27,5,FALSE),"NON_LISTED"),"")</f>
        <v>B</v>
      </c>
      <c r="H15" s="18">
        <f>IF(B15&lt;&gt;"",IFERROR(VLOOKUP(B15,SignOnSheet!$D$5:$K$27,6,FALSE),"NON_LISTED"),"")</f>
        <v>3</v>
      </c>
      <c r="I15" s="39">
        <f>IF(B15&lt;&gt;"",IFERROR(VLOOKUP(B15,SignOnSheet!$D$5:$K$27,2,FALSE),"NON_LISTED"),"")</f>
        <v>0</v>
      </c>
      <c r="J15" s="18">
        <f t="shared" si="3"/>
        <v>2285</v>
      </c>
      <c r="K15" s="19">
        <f t="shared" si="0"/>
        <v>10</v>
      </c>
      <c r="L15" s="19">
        <f t="shared" si="1"/>
        <v>629.47658402203854</v>
      </c>
      <c r="M15" s="18">
        <f>IF(ISTEXT(C15),SignOnSheet!$U$31+1,IF(C15&lt;&gt;"",IFERROR(IF(L15&gt;0,RANK(L15,IF(L$6:L$56&gt;0,L$6:L$56,),1)-COUNTIF(L$6:L$56,"=0"),IF(L15&lt;&gt;"",SignOnSheet!$U$31+1,0)),0),""))</f>
        <v>10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">
      <c r="A16" s="17">
        <f t="shared" si="2"/>
        <v>11</v>
      </c>
      <c r="B16" s="11">
        <v>108961</v>
      </c>
      <c r="C16" s="11">
        <v>3812</v>
      </c>
      <c r="D16" s="17" t="str">
        <f>IF(B16&lt;&gt;"",IFERROR(VLOOKUP(B16,SignOnSheet!$D$5:$N$27,7,FALSE),"NON_LISTED"),"")</f>
        <v>Sarah Scott-Justin Hoon</v>
      </c>
      <c r="E16" s="18" t="str">
        <f>IF(B16&lt;&gt;"",IFERROR(VLOOKUP(B16,SignOnSheet!$D$5:$K$27,3,FALSE),"NON_LISTED"),"")</f>
        <v>Hobie 16</v>
      </c>
      <c r="F16" s="18">
        <f>IF(B16&lt;&gt;"",IFERROR(VLOOKUP(B16,SignOnSheet!$D$5:$K$27,4,FALSE),"NON_LISTED"),"")</f>
        <v>1.21</v>
      </c>
      <c r="G16" s="18" t="str">
        <f>IF(B16&lt;&gt;"",IFERROR(VLOOKUP(B16,SignOnSheet!$D$5:$K$27,5,FALSE),"NON_LISTED"),"")</f>
        <v>B</v>
      </c>
      <c r="H16" s="18">
        <f>IF(B16&lt;&gt;"",IFERROR(VLOOKUP(B16,SignOnSheet!$D$5:$K$27,6,FALSE),"NON_LISTED"),"")</f>
        <v>3</v>
      </c>
      <c r="I16" s="39">
        <f>IF(B16&lt;&gt;"",IFERROR(VLOOKUP(B16,SignOnSheet!$D$5:$K$27,2,FALSE),"NON_LISTED"),"")</f>
        <v>0</v>
      </c>
      <c r="J16" s="18">
        <f t="shared" si="3"/>
        <v>2292</v>
      </c>
      <c r="K16" s="19">
        <f t="shared" si="0"/>
        <v>11</v>
      </c>
      <c r="L16" s="19">
        <f t="shared" si="1"/>
        <v>631.40495867768595</v>
      </c>
      <c r="M16" s="18">
        <f>IF(ISTEXT(C16),SignOnSheet!$U$31+1,IF(C16&lt;&gt;"",IFERROR(IF(L16&gt;0,RANK(L16,IF(L$6:L$56&gt;0,L$6:L$56,),1)-COUNTIF(L$6:L$56,"=0"),IF(L16&lt;&gt;"",SignOnSheet!$U$31+1,0)),0),""))</f>
        <v>11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">
      <c r="A17" s="17">
        <f t="shared" si="2"/>
        <v>12</v>
      </c>
      <c r="B17" s="11">
        <v>112608</v>
      </c>
      <c r="C17" s="11">
        <v>3813</v>
      </c>
      <c r="D17" s="17" t="str">
        <f>IF(B17&lt;&gt;"",IFERROR(VLOOKUP(B17,SignOnSheet!$D$5:$N$27,7,FALSE),"NON_LISTED"),"")</f>
        <v>Charles Desmarquest-Savanna Desmarquest</v>
      </c>
      <c r="E17" s="18" t="str">
        <f>IF(B17&lt;&gt;"",IFERROR(VLOOKUP(B17,SignOnSheet!$D$5:$K$27,3,FALSE),"NON_LISTED"),"")</f>
        <v>Hobie 16</v>
      </c>
      <c r="F17" s="18">
        <f>IF(B17&lt;&gt;"",IFERROR(VLOOKUP(B17,SignOnSheet!$D$5:$K$27,4,FALSE),"NON_LISTED"),"")</f>
        <v>1.21</v>
      </c>
      <c r="G17" s="18" t="str">
        <f>IF(B17&lt;&gt;"",IFERROR(VLOOKUP(B17,SignOnSheet!$D$5:$K$27,5,FALSE),"NON_LISTED"),"")</f>
        <v>B</v>
      </c>
      <c r="H17" s="18">
        <f>IF(B17&lt;&gt;"",IFERROR(VLOOKUP(B17,SignOnSheet!$D$5:$K$27,6,FALSE),"NON_LISTED"),"")</f>
        <v>3</v>
      </c>
      <c r="I17" s="39">
        <f>IF(B17&lt;&gt;"",IFERROR(VLOOKUP(B17,SignOnSheet!$D$5:$K$27,2,FALSE),"NON_LISTED"),"")</f>
        <v>0</v>
      </c>
      <c r="J17" s="18">
        <f t="shared" si="3"/>
        <v>2293</v>
      </c>
      <c r="K17" s="19">
        <f t="shared" si="0"/>
        <v>12</v>
      </c>
      <c r="L17" s="19">
        <f t="shared" si="1"/>
        <v>631.68044077134994</v>
      </c>
      <c r="M17" s="18">
        <f>IF(ISTEXT(C17),SignOnSheet!$U$31+1,IF(C17&lt;&gt;"",IFERROR(IF(L17&gt;0,RANK(L17,IF(L$6:L$56&gt;0,L$6:L$56,),1)-COUNTIF(L$6:L$56,"=0"),IF(L17&lt;&gt;"",SignOnSheet!$U$31+1,0)),0),""))</f>
        <v>12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">
      <c r="A18" s="17">
        <f t="shared" si="2"/>
        <v>13</v>
      </c>
      <c r="B18" s="11">
        <v>91082</v>
      </c>
      <c r="C18" s="11">
        <v>3846</v>
      </c>
      <c r="D18" s="17" t="str">
        <f>IF(B18&lt;&gt;"",IFERROR(VLOOKUP(B18,SignOnSheet!$D$5:$N$27,7,FALSE),"NON_LISTED"),"")</f>
        <v>David Scott-Suzanne Morton</v>
      </c>
      <c r="E18" s="18" t="str">
        <f>IF(B18&lt;&gt;"",IFERROR(VLOOKUP(B18,SignOnSheet!$D$5:$K$27,3,FALSE),"NON_LISTED"),"")</f>
        <v>Hobie 16</v>
      </c>
      <c r="F18" s="18">
        <f>IF(B18&lt;&gt;"",IFERROR(VLOOKUP(B18,SignOnSheet!$D$5:$K$27,4,FALSE),"NON_LISTED"),"")</f>
        <v>1.21</v>
      </c>
      <c r="G18" s="18" t="str">
        <f>IF(B18&lt;&gt;"",IFERROR(VLOOKUP(B18,SignOnSheet!$D$5:$K$27,5,FALSE),"NON_LISTED"),"")</f>
        <v>B</v>
      </c>
      <c r="H18" s="18">
        <f>IF(B18&lt;&gt;"",IFERROR(VLOOKUP(B18,SignOnSheet!$D$5:$K$27,6,FALSE),"NON_LISTED"),"")</f>
        <v>3</v>
      </c>
      <c r="I18" s="39">
        <f>IF(B18&lt;&gt;"",IFERROR(VLOOKUP(B18,SignOnSheet!$D$5:$K$27,2,FALSE),"NON_LISTED"),"")</f>
        <v>0</v>
      </c>
      <c r="J18" s="18">
        <f t="shared" si="3"/>
        <v>2326</v>
      </c>
      <c r="K18" s="19">
        <f t="shared" si="0"/>
        <v>13</v>
      </c>
      <c r="L18" s="19">
        <f t="shared" si="1"/>
        <v>640.77134986225894</v>
      </c>
      <c r="M18" s="18">
        <f>IF(ISTEXT(C18),SignOnSheet!$U$31+1,IF(C18&lt;&gt;"",IFERROR(IF(L18&gt;0,RANK(L18,IF(L$6:L$56&gt;0,L$6:L$56,),1)-COUNTIF(L$6:L$56,"=0"),IF(L18&lt;&gt;"",SignOnSheet!$U$31+1,0)),0),""))</f>
        <v>13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">
      <c r="A19" s="17">
        <f t="shared" si="2"/>
        <v>14</v>
      </c>
      <c r="B19" s="11">
        <v>91070</v>
      </c>
      <c r="C19" s="11">
        <v>3913</v>
      </c>
      <c r="D19" s="17" t="str">
        <f>IF(B19&lt;&gt;"",IFERROR(VLOOKUP(B19,SignOnSheet!$D$5:$N$27,7,FALSE),"NON_LISTED"),"")</f>
        <v>Michael Winklmaier-Tanguy Garot</v>
      </c>
      <c r="E19" s="18" t="str">
        <f>IF(B19&lt;&gt;"",IFERROR(VLOOKUP(B19,SignOnSheet!$D$5:$K$27,3,FALSE),"NON_LISTED"),"")</f>
        <v>Hobie 16</v>
      </c>
      <c r="F19" s="18">
        <f>IF(B19&lt;&gt;"",IFERROR(VLOOKUP(B19,SignOnSheet!$D$5:$K$27,4,FALSE),"NON_LISTED"),"")</f>
        <v>1.21</v>
      </c>
      <c r="G19" s="18" t="str">
        <f>IF(B19&lt;&gt;"",IFERROR(VLOOKUP(B19,SignOnSheet!$D$5:$K$27,5,FALSE),"NON_LISTED"),"")</f>
        <v>B</v>
      </c>
      <c r="H19" s="18">
        <f>IF(B19&lt;&gt;"",IFERROR(VLOOKUP(B19,SignOnSheet!$D$5:$K$27,6,FALSE),"NON_LISTED"),"")</f>
        <v>3</v>
      </c>
      <c r="I19" s="39">
        <f>IF(B19&lt;&gt;"",IFERROR(VLOOKUP(B19,SignOnSheet!$D$5:$K$27,2,FALSE),"NON_LISTED"),"")</f>
        <v>0</v>
      </c>
      <c r="J19" s="18">
        <f t="shared" si="3"/>
        <v>2353</v>
      </c>
      <c r="K19" s="19">
        <f t="shared" si="0"/>
        <v>14</v>
      </c>
      <c r="L19" s="19">
        <f t="shared" si="1"/>
        <v>648.20936639118452</v>
      </c>
      <c r="M19" s="18">
        <f>IF(ISTEXT(C19),SignOnSheet!$U$31+1,IF(C19&lt;&gt;"",IFERROR(IF(L19&gt;0,RANK(L19,IF(L$6:L$56&gt;0,L$6:L$56,),1)-COUNTIF(L$6:L$56,"=0"),IF(L19&lt;&gt;"",SignOnSheet!$U$31+1,0)),0),""))</f>
        <v>14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">
      <c r="A20" s="17">
        <f t="shared" si="2"/>
        <v>15</v>
      </c>
      <c r="B20" s="11">
        <v>112555</v>
      </c>
      <c r="C20" s="11">
        <v>4129</v>
      </c>
      <c r="D20" s="17" t="str">
        <f>IF(B20&lt;&gt;"",IFERROR(VLOOKUP(B20,SignOnSheet!$D$5:$N$27,7,FALSE),"NON_LISTED"),"")</f>
        <v>Kees De Graaf-Anna Chandler</v>
      </c>
      <c r="E20" s="18" t="str">
        <f>IF(B20&lt;&gt;"",IFERROR(VLOOKUP(B20,SignOnSheet!$D$5:$K$27,3,FALSE),"NON_LISTED"),"")</f>
        <v>Hobie 16</v>
      </c>
      <c r="F20" s="18">
        <f>IF(B20&lt;&gt;"",IFERROR(VLOOKUP(B20,SignOnSheet!$D$5:$K$27,4,FALSE),"NON_LISTED"),"")</f>
        <v>1.21</v>
      </c>
      <c r="G20" s="18" t="str">
        <f>IF(B20&lt;&gt;"",IFERROR(VLOOKUP(B20,SignOnSheet!$D$5:$K$27,5,FALSE),"NON_LISTED"),"")</f>
        <v>B</v>
      </c>
      <c r="H20" s="18">
        <f>IF(B20&lt;&gt;"",IFERROR(VLOOKUP(B20,SignOnSheet!$D$5:$K$27,6,FALSE),"NON_LISTED"),"")</f>
        <v>3</v>
      </c>
      <c r="I20" s="39">
        <f>IF(B20&lt;&gt;"",IFERROR(VLOOKUP(B20,SignOnSheet!$D$5:$K$27,2,FALSE),"NON_LISTED"),"")</f>
        <v>0</v>
      </c>
      <c r="J20" s="18">
        <f t="shared" si="3"/>
        <v>2489</v>
      </c>
      <c r="K20" s="19">
        <f t="shared" si="0"/>
        <v>15</v>
      </c>
      <c r="L20" s="19">
        <f t="shared" si="1"/>
        <v>685.67493112947659</v>
      </c>
      <c r="M20" s="18">
        <f>IF(ISTEXT(C20),SignOnSheet!$U$31+1,IF(C20&lt;&gt;"",IFERROR(IF(L20&gt;0,RANK(L20,IF(L$6:L$56&gt;0,L$6:L$56,),1)-COUNTIF(L$6:L$56,"=0"),IF(L20&lt;&gt;"",SignOnSheet!$U$31+1,0)),0),""))</f>
        <v>15</v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">
      <c r="A21" s="17">
        <f t="shared" si="2"/>
        <v>16</v>
      </c>
      <c r="B21" s="11">
        <v>112483</v>
      </c>
      <c r="C21" s="11">
        <v>4251</v>
      </c>
      <c r="D21" s="17" t="str">
        <f>IF(B21&lt;&gt;"",IFERROR(VLOOKUP(B21,SignOnSheet!$D$5:$N$27,7,FALSE),"NON_LISTED"),"")</f>
        <v>Tom Allen-Christina Balarin</v>
      </c>
      <c r="E21" s="18" t="str">
        <f>IF(B21&lt;&gt;"",IFERROR(VLOOKUP(B21,SignOnSheet!$D$5:$K$27,3,FALSE),"NON_LISTED"),"")</f>
        <v>Hobie 16</v>
      </c>
      <c r="F21" s="18">
        <f>IF(B21&lt;&gt;"",IFERROR(VLOOKUP(B21,SignOnSheet!$D$5:$K$27,4,FALSE),"NON_LISTED"),"")</f>
        <v>1.21</v>
      </c>
      <c r="G21" s="18" t="str">
        <f>IF(B21&lt;&gt;"",IFERROR(VLOOKUP(B21,SignOnSheet!$D$5:$K$27,5,FALSE),"NON_LISTED"),"")</f>
        <v>B</v>
      </c>
      <c r="H21" s="18">
        <f>IF(B21&lt;&gt;"",IFERROR(VLOOKUP(B21,SignOnSheet!$D$5:$K$27,6,FALSE),"NON_LISTED"),"")</f>
        <v>3</v>
      </c>
      <c r="I21" s="39">
        <f>IF(B21&lt;&gt;"",IFERROR(VLOOKUP(B21,SignOnSheet!$D$5:$K$27,2,FALSE),"NON_LISTED"),"")</f>
        <v>0</v>
      </c>
      <c r="J21" s="18">
        <f t="shared" si="3"/>
        <v>2571</v>
      </c>
      <c r="K21" s="19">
        <f t="shared" si="0"/>
        <v>16</v>
      </c>
      <c r="L21" s="19">
        <f t="shared" si="1"/>
        <v>708.2644628099174</v>
      </c>
      <c r="M21" s="18">
        <f>IF(ISTEXT(C21),SignOnSheet!$U$31+1,IF(C21&lt;&gt;"",IFERROR(IF(L21&gt;0,RANK(L21,IF(L$6:L$56&gt;0,L$6:L$56,),1)-COUNTIF(L$6:L$56,"=0"),IF(L21&lt;&gt;"",SignOnSheet!$U$31+1,0)),0),""))</f>
        <v>16</v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">
      <c r="A22" s="17">
        <f t="shared" si="2"/>
        <v>17</v>
      </c>
      <c r="B22" s="11">
        <v>112607</v>
      </c>
      <c r="C22" s="11">
        <v>4440</v>
      </c>
      <c r="D22" s="17" t="str">
        <f>IF(B22&lt;&gt;"",IFERROR(VLOOKUP(B22,SignOnSheet!$D$5:$N$27,7,FALSE),"NON_LISTED"),"")</f>
        <v>Nassor Alamki-Machano Mussa</v>
      </c>
      <c r="E22" s="18" t="str">
        <f>IF(B22&lt;&gt;"",IFERROR(VLOOKUP(B22,SignOnSheet!$D$5:$K$27,3,FALSE),"NON_LISTED"),"")</f>
        <v>Hobie 16</v>
      </c>
      <c r="F22" s="18">
        <f>IF(B22&lt;&gt;"",IFERROR(VLOOKUP(B22,SignOnSheet!$D$5:$K$27,4,FALSE),"NON_LISTED"),"")</f>
        <v>1.21</v>
      </c>
      <c r="G22" s="18" t="str">
        <f>IF(B22&lt;&gt;"",IFERROR(VLOOKUP(B22,SignOnSheet!$D$5:$K$27,5,FALSE),"NON_LISTED"),"")</f>
        <v>B</v>
      </c>
      <c r="H22" s="18">
        <f>IF(B22&lt;&gt;"",IFERROR(VLOOKUP(B22,SignOnSheet!$D$5:$K$27,6,FALSE),"NON_LISTED"),"")</f>
        <v>3</v>
      </c>
      <c r="I22" s="39">
        <f>IF(B22&lt;&gt;"",IFERROR(VLOOKUP(B22,SignOnSheet!$D$5:$K$27,2,FALSE),"NON_LISTED"),"")</f>
        <v>0</v>
      </c>
      <c r="J22" s="18">
        <f t="shared" si="3"/>
        <v>2680</v>
      </c>
      <c r="K22" s="19">
        <f t="shared" si="0"/>
        <v>17</v>
      </c>
      <c r="L22" s="19">
        <f t="shared" si="1"/>
        <v>738.29201101928368</v>
      </c>
      <c r="M22" s="18">
        <f>IF(ISTEXT(C22),SignOnSheet!$U$31+1,IF(C22&lt;&gt;"",IFERROR(IF(L22&gt;0,RANK(L22,IF(L$6:L$56&gt;0,L$6:L$56,),1)-COUNTIF(L$6:L$56,"=0"),IF(L22&lt;&gt;"",SignOnSheet!$U$31+1,0)),0),""))</f>
        <v>17</v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">
      <c r="A23" s="17">
        <f t="shared" si="2"/>
        <v>18</v>
      </c>
      <c r="B23" s="11">
        <v>114146</v>
      </c>
      <c r="C23" s="11" t="s">
        <v>461</v>
      </c>
      <c r="D23" s="17" t="str">
        <f>IF(B23&lt;&gt;"",IFERROR(VLOOKUP(B23,SignOnSheet!$D$5:$N$27,7,FALSE),"NON_LISTED"),"")</f>
        <v>Andrew Boyd-Kim Troll</v>
      </c>
      <c r="E23" s="18" t="str">
        <f>IF(B23&lt;&gt;"",IFERROR(VLOOKUP(B23,SignOnSheet!$D$5:$K$27,3,FALSE),"NON_LISTED"),"")</f>
        <v>Hobie 16</v>
      </c>
      <c r="F23" s="18">
        <f>IF(B23&lt;&gt;"",IFERROR(VLOOKUP(B23,SignOnSheet!$D$5:$K$27,4,FALSE),"NON_LISTED"),"")</f>
        <v>1.21</v>
      </c>
      <c r="G23" s="18" t="str">
        <f>IF(B23&lt;&gt;"",IFERROR(VLOOKUP(B23,SignOnSheet!$D$5:$K$27,5,FALSE),"NON_LISTED"),"")</f>
        <v>B</v>
      </c>
      <c r="H23" s="18">
        <f>IF(B23&lt;&gt;"",IFERROR(VLOOKUP(B23,SignOnSheet!$D$5:$K$27,6,FALSE),"NON_LISTED"),"")</f>
        <v>3</v>
      </c>
      <c r="I23" s="39">
        <f>IF(B23&lt;&gt;"",IFERROR(VLOOKUP(B23,SignOnSheet!$D$5:$K$27,2,FALSE),"NON_LISTED"),"")</f>
        <v>0</v>
      </c>
      <c r="J23" s="18" t="str">
        <f t="shared" si="3"/>
        <v/>
      </c>
      <c r="K23" s="19">
        <f t="shared" si="0"/>
        <v>0</v>
      </c>
      <c r="L23" s="19" t="str">
        <f t="shared" si="1"/>
        <v/>
      </c>
      <c r="M23" s="18">
        <f>IF(ISTEXT(C23),SignOnSheet!$U$31+1,IF(C23&lt;&gt;"",IFERROR(IF(L23&gt;0,RANK(L23,IF(L$6:L$56&gt;0,L$6:L$56,),1)-COUNTIF(L$6:L$56,"=0"),IF(L23&lt;&gt;"",SignOnSheet!$U$31+1,0)),0),""))</f>
        <v>20</v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">
      <c r="A24" s="17">
        <f t="shared" si="2"/>
        <v>19</v>
      </c>
      <c r="B24" s="11"/>
      <c r="C24" s="11"/>
      <c r="D24" s="17" t="str">
        <f>IF(B24&lt;&gt;"",IFERROR(VLOOKUP(B24,SignOnSheet!$D$5:$N$27,7,FALSE),"NON_LISTED"),"")</f>
        <v/>
      </c>
      <c r="E24" s="18" t="str">
        <f>IF(B24&lt;&gt;"",IFERROR(VLOOKUP(B24,SignOnSheet!$D$5:$K$27,3,FALSE),"NON_LISTED"),"")</f>
        <v/>
      </c>
      <c r="F24" s="18" t="str">
        <f>IF(B24&lt;&gt;"",IFERROR(VLOOKUP(B24,SignOnSheet!$D$5:$K$27,4,FALSE),"NON_LISTED"),"")</f>
        <v/>
      </c>
      <c r="G24" s="18" t="str">
        <f>IF(B24&lt;&gt;"",IFERROR(VLOOKUP(B24,SignOnSheet!$D$5:$K$27,5,FALSE),"NON_LISTED"),"")</f>
        <v/>
      </c>
      <c r="H24" s="18" t="str">
        <f>IF(B24&lt;&gt;"",IFERROR(VLOOKUP(B24,SignOnSheet!$D$5:$K$27,6,FALSE),"NON_LISTED"),"")</f>
        <v/>
      </c>
      <c r="I24" s="39" t="str">
        <f>IF(B24&lt;&gt;"",IFERROR(VLOOKUP(B24,SignOnSheet!$D$5:$K$27,2,FALSE),"NON_LISTED"),"")</f>
        <v/>
      </c>
      <c r="J24" s="18" t="str">
        <f t="shared" si="3"/>
        <v/>
      </c>
      <c r="K24" s="19" t="str">
        <f t="shared" si="0"/>
        <v/>
      </c>
      <c r="L24" s="19" t="str">
        <f t="shared" si="1"/>
        <v/>
      </c>
      <c r="M24" s="18" t="str">
        <f>IF(ISTEXT(C24),SignOnSheet!$U$31+1,IF(C24&lt;&gt;"",IFERROR(IF(L24&gt;0,RANK(L24,IF(L$6:L$56&gt;0,L$6:L$56,),1)-COUNTIF(L$6:L$56,"=0"),IF(L24&lt;&gt;"",SignOnSheet!$U$31+1,0)),0),""))</f>
        <v/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">
      <c r="A25" s="17">
        <f t="shared" si="2"/>
        <v>20</v>
      </c>
      <c r="B25" s="11"/>
      <c r="C25" s="11"/>
      <c r="D25" s="17" t="str">
        <f>IF(B25&lt;&gt;"",IFERROR(VLOOKUP(B25,SignOnSheet!$D$5:$N$27,7,FALSE),"NON_LISTED"),"")</f>
        <v/>
      </c>
      <c r="E25" s="18" t="str">
        <f>IF(B25&lt;&gt;"",IFERROR(VLOOKUP(B25,SignOnSheet!$D$5:$K$27,3,FALSE),"NON_LISTED"),"")</f>
        <v/>
      </c>
      <c r="F25" s="18" t="str">
        <f>IF(B25&lt;&gt;"",IFERROR(VLOOKUP(B25,SignOnSheet!$D$5:$K$27,4,FALSE),"NON_LISTED"),"")</f>
        <v/>
      </c>
      <c r="G25" s="18" t="str">
        <f>IF(B25&lt;&gt;"",IFERROR(VLOOKUP(B25,SignOnSheet!$D$5:$K$27,5,FALSE),"NON_LISTED"),"")</f>
        <v/>
      </c>
      <c r="H25" s="18" t="str">
        <f>IF(B25&lt;&gt;"",IFERROR(VLOOKUP(B25,SignOnSheet!$D$5:$K$27,6,FALSE),"NON_LISTED"),"")</f>
        <v/>
      </c>
      <c r="I25" s="39" t="str">
        <f>IF(B25&lt;&gt;"",IFERROR(VLOOKUP(B25,SignOnSheet!$D$5:$K$27,2,FALSE),"NON_LISTED"),"")</f>
        <v/>
      </c>
      <c r="J25" s="18" t="str">
        <f t="shared" si="3"/>
        <v/>
      </c>
      <c r="K25" s="19" t="str">
        <f t="shared" si="0"/>
        <v/>
      </c>
      <c r="L25" s="19" t="str">
        <f t="shared" si="1"/>
        <v/>
      </c>
      <c r="M25" s="18" t="str">
        <f>IF(ISTEXT(C25),SignOnSheet!$U$31+1,IF(C25&lt;&gt;"",IFERROR(IF(L25&gt;0,RANK(L25,IF(L$6:L$56&gt;0,L$6:L$56,),1)-COUNTIF(L$6:L$56,"=0"),IF(L25&lt;&gt;"",SignOnSheet!$U$31+1,0)),0),""))</f>
        <v/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">
      <c r="A26" s="17">
        <f t="shared" si="2"/>
        <v>21</v>
      </c>
      <c r="B26" s="11"/>
      <c r="C26" s="11"/>
      <c r="D26" s="17" t="str">
        <f>IF(B26&lt;&gt;"",IFERROR(VLOOKUP(B26,SignOnSheet!$D$5:$N$27,7,FALSE),"NON_LISTED"),"")</f>
        <v/>
      </c>
      <c r="E26" s="18" t="str">
        <f>IF(B26&lt;&gt;"",IFERROR(VLOOKUP(B26,SignOnSheet!$D$5:$K$27,3,FALSE),"NON_LISTED"),"")</f>
        <v/>
      </c>
      <c r="F26" s="18" t="str">
        <f>IF(B26&lt;&gt;"",IFERROR(VLOOKUP(B26,SignOnSheet!$D$5:$K$27,4,FALSE),"NON_LISTED"),"")</f>
        <v/>
      </c>
      <c r="G26" s="18" t="str">
        <f>IF(B26&lt;&gt;"",IFERROR(VLOOKUP(B26,SignOnSheet!$D$5:$K$27,5,FALSE),"NON_LISTED"),"")</f>
        <v/>
      </c>
      <c r="H26" s="18" t="str">
        <f>IF(B26&lt;&gt;"",IFERROR(VLOOKUP(B26,SignOnSheet!$D$5:$K$27,6,FALSE),"NON_LISTED"),"")</f>
        <v/>
      </c>
      <c r="I26" s="39" t="str">
        <f>IF(B26&lt;&gt;"",IFERROR(VLOOKUP(B26,SignOnSheet!$D$5:$K$27,2,FALSE),"NON_LISTED"),"")</f>
        <v/>
      </c>
      <c r="J26" s="18" t="str">
        <f t="shared" si="3"/>
        <v/>
      </c>
      <c r="K26" s="19" t="str">
        <f t="shared" si="0"/>
        <v/>
      </c>
      <c r="L26" s="19" t="str">
        <f t="shared" si="1"/>
        <v/>
      </c>
      <c r="M26" s="18" t="str">
        <f>IF(ISTEXT(C26),SignOnSheet!$U$31+1,IF(C26&lt;&gt;"",IFERROR(IF(L26&gt;0,RANK(L26,IF(L$6:L$56&gt;0,L$6:L$56,),1)-COUNTIF(L$6:L$56,"=0"),IF(L26&lt;&gt;"",SignOnSheet!$U$31+1,0)),0),""))</f>
        <v/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">
      <c r="A27" s="17">
        <f t="shared" si="2"/>
        <v>22</v>
      </c>
      <c r="B27" s="11"/>
      <c r="C27" s="11"/>
      <c r="D27" s="17" t="str">
        <f>IF(B27&lt;&gt;"",IFERROR(VLOOKUP(B27,SignOnSheet!$D$5:$N$27,7,FALSE),"NON_LISTED"),"")</f>
        <v/>
      </c>
      <c r="E27" s="18" t="str">
        <f>IF(B27&lt;&gt;"",IFERROR(VLOOKUP(B27,SignOnSheet!$D$5:$K$27,3,FALSE),"NON_LISTED"),"")</f>
        <v/>
      </c>
      <c r="F27" s="18" t="str">
        <f>IF(B27&lt;&gt;"",IFERROR(VLOOKUP(B27,SignOnSheet!$D$5:$K$27,4,FALSE),"NON_LISTED"),"")</f>
        <v/>
      </c>
      <c r="G27" s="18" t="str">
        <f>IF(B27&lt;&gt;"",IFERROR(VLOOKUP(B27,SignOnSheet!$D$5:$K$27,5,FALSE),"NON_LISTED"),"")</f>
        <v/>
      </c>
      <c r="H27" s="18" t="str">
        <f>IF(B27&lt;&gt;"",IFERROR(VLOOKUP(B27,SignOnSheet!$D$5:$K$27,6,FALSE),"NON_LISTED"),"")</f>
        <v/>
      </c>
      <c r="I27" s="39" t="str">
        <f>IF(B27&lt;&gt;"",IFERROR(VLOOKUP(B27,SignOnSheet!$D$5:$K$27,2,FALSE),"NON_LISTED"),"")</f>
        <v/>
      </c>
      <c r="J27" s="18" t="str">
        <f t="shared" si="3"/>
        <v/>
      </c>
      <c r="K27" s="19" t="str">
        <f t="shared" si="0"/>
        <v/>
      </c>
      <c r="L27" s="19" t="str">
        <f t="shared" si="1"/>
        <v/>
      </c>
      <c r="M27" s="18" t="str">
        <f>IF(ISTEXT(C27),SignOnSheet!$U$31+1,IF(C27&lt;&gt;"",IFERROR(IF(L27&gt;0,RANK(L27,IF(L$6:L$56&gt;0,L$6:L$56,),1)-COUNTIF(L$6:L$56,"=0"),IF(L27&lt;&gt;"",SignOnSheet!$U$31+1,0)),0),""))</f>
        <v/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">
      <c r="A28" s="17">
        <f t="shared" si="2"/>
        <v>23</v>
      </c>
      <c r="B28" s="11"/>
      <c r="C28" s="11"/>
      <c r="D28" s="17" t="str">
        <f>IF(B28&lt;&gt;"",IFERROR(VLOOKUP(B28,SignOnSheet!$D$5:$N$27,7,FALSE),"NON_LISTED"),"")</f>
        <v/>
      </c>
      <c r="E28" s="18" t="str">
        <f>IF(B28&lt;&gt;"",IFERROR(VLOOKUP(B28,SignOnSheet!$D$5:$K$27,3,FALSE),"NON_LISTED"),"")</f>
        <v/>
      </c>
      <c r="F28" s="18" t="str">
        <f>IF(B28&lt;&gt;"",IFERROR(VLOOKUP(B28,SignOnSheet!$D$5:$K$27,4,FALSE),"NON_LISTED"),"")</f>
        <v/>
      </c>
      <c r="G28" s="18" t="str">
        <f>IF(B28&lt;&gt;"",IFERROR(VLOOKUP(B28,SignOnSheet!$D$5:$K$27,5,FALSE),"NON_LISTED"),"")</f>
        <v/>
      </c>
      <c r="H28" s="18" t="str">
        <f>IF(B28&lt;&gt;"",IFERROR(VLOOKUP(B28,SignOnSheet!$D$5:$K$27,6,FALSE),"NON_LISTED"),"")</f>
        <v/>
      </c>
      <c r="I28" s="39" t="str">
        <f>IF(B28&lt;&gt;"",IFERROR(VLOOKUP(B28,SignOnSheet!$D$5:$K$27,2,FALSE),"NON_LISTED"),"")</f>
        <v/>
      </c>
      <c r="J28" s="18" t="str">
        <f t="shared" si="3"/>
        <v/>
      </c>
      <c r="K28" s="19" t="str">
        <f t="shared" si="0"/>
        <v/>
      </c>
      <c r="L28" s="19" t="str">
        <f t="shared" si="1"/>
        <v/>
      </c>
      <c r="M28" s="18" t="str">
        <f>IF(ISTEXT(C28),SignOnSheet!$U$31+1,IF(C28&lt;&gt;"",IFERROR(IF(L28&gt;0,RANK(L28,IF(L$6:L$56&gt;0,L$6:L$56,),1)-COUNTIF(L$6:L$56,"=0"),IF(L28&lt;&gt;"",SignOnSheet!$U$31+1,0)),0),""))</f>
        <v/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">
      <c r="A29" s="17">
        <f t="shared" si="2"/>
        <v>24</v>
      </c>
      <c r="B29" s="11"/>
      <c r="C29" s="11"/>
      <c r="D29" s="17" t="str">
        <f>IF(B29&lt;&gt;"",IFERROR(VLOOKUP(B29,SignOnSheet!$D$5:$N$27,7,FALSE),"NON_LISTED"),"")</f>
        <v/>
      </c>
      <c r="E29" s="18" t="str">
        <f>IF(B29&lt;&gt;"",IFERROR(VLOOKUP(B29,SignOnSheet!$D$5:$K$27,3,FALSE),"NON_LISTED"),"")</f>
        <v/>
      </c>
      <c r="F29" s="18" t="str">
        <f>IF(B29&lt;&gt;"",IFERROR(VLOOKUP(B29,SignOnSheet!$D$5:$K$27,4,FALSE),"NON_LISTED"),"")</f>
        <v/>
      </c>
      <c r="G29" s="18" t="str">
        <f>IF(B29&lt;&gt;"",IFERROR(VLOOKUP(B29,SignOnSheet!$D$5:$K$27,5,FALSE),"NON_LISTED"),"")</f>
        <v/>
      </c>
      <c r="H29" s="18" t="str">
        <f>IF(B29&lt;&gt;"",IFERROR(VLOOKUP(B29,SignOnSheet!$D$5:$K$27,6,FALSE),"NON_LISTED"),"")</f>
        <v/>
      </c>
      <c r="I29" s="39" t="str">
        <f>IF(B29&lt;&gt;"",IFERROR(VLOOKUP(B29,SignOnSheet!$D$5:$K$27,2,FALSE),"NON_LISTED"),"")</f>
        <v/>
      </c>
      <c r="J29" s="18" t="str">
        <f t="shared" si="3"/>
        <v/>
      </c>
      <c r="K29" s="19" t="str">
        <f t="shared" si="0"/>
        <v/>
      </c>
      <c r="L29" s="19" t="str">
        <f t="shared" si="1"/>
        <v/>
      </c>
      <c r="M29" s="18" t="str">
        <f>IF(ISTEXT(C29),SignOnSheet!$U$31+1,IF(C29&lt;&gt;"",IFERROR(IF(L29&gt;0,RANK(L29,IF(L$6:L$56&gt;0,L$6:L$56,),1)-COUNTIF(L$6:L$56,"=0"),IF(L29&lt;&gt;"",SignOnSheet!$U$31+1,0)),0),""))</f>
        <v/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">
      <c r="A30" s="17">
        <f t="shared" si="2"/>
        <v>25</v>
      </c>
      <c r="B30" s="11"/>
      <c r="C30" s="11"/>
      <c r="D30" s="17" t="str">
        <f>IF(B30&lt;&gt;"",IFERROR(VLOOKUP(B30,SignOnSheet!$D$5:$N$27,7,FALSE),"NON_LISTED"),"")</f>
        <v/>
      </c>
      <c r="E30" s="18" t="str">
        <f>IF(B30&lt;&gt;"",IFERROR(VLOOKUP(B30,SignOnSheet!$D$5:$K$27,3,FALSE),"NON_LISTED"),"")</f>
        <v/>
      </c>
      <c r="F30" s="18" t="str">
        <f>IF(B30&lt;&gt;"",IFERROR(VLOOKUP(B30,SignOnSheet!$D$5:$K$27,4,FALSE),"NON_LISTED"),"")</f>
        <v/>
      </c>
      <c r="G30" s="18" t="str">
        <f>IF(B30&lt;&gt;"",IFERROR(VLOOKUP(B30,SignOnSheet!$D$5:$K$27,5,FALSE),"NON_LISTED"),"")</f>
        <v/>
      </c>
      <c r="H30" s="18" t="str">
        <f>IF(B30&lt;&gt;"",IFERROR(VLOOKUP(B30,SignOnSheet!$D$5:$K$27,6,FALSE),"NON_LISTED"),"")</f>
        <v/>
      </c>
      <c r="I30" s="39" t="str">
        <f>IF(B30&lt;&gt;"",IFERROR(VLOOKUP(B30,SignOnSheet!$D$5:$K$27,2,FALSE),"NON_LISTED"),"")</f>
        <v/>
      </c>
      <c r="J30" s="18" t="str">
        <f t="shared" si="3"/>
        <v/>
      </c>
      <c r="K30" s="19" t="str">
        <f t="shared" si="0"/>
        <v/>
      </c>
      <c r="L30" s="19" t="str">
        <f t="shared" si="1"/>
        <v/>
      </c>
      <c r="M30" s="18" t="str">
        <f>IF(ISTEXT(C30),SignOnSheet!$U$31+1,IF(C30&lt;&gt;"",IFERROR(IF(L30&gt;0,RANK(L30,IF(L$6:L$56&gt;0,L$6:L$56,),1)-COUNTIF(L$6:L$56,"=0"),IF(L30&lt;&gt;"",SignOnSheet!$U$31+1,0)),0),""))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">
      <c r="A31" s="17">
        <f t="shared" si="2"/>
        <v>26</v>
      </c>
      <c r="B31" s="11"/>
      <c r="C31" s="11"/>
      <c r="D31" s="17" t="str">
        <f>IF(B31&lt;&gt;"",IFERROR(VLOOKUP(B31,SignOnSheet!$D$5:$N$27,7,FALSE),"NON_LISTED"),"")</f>
        <v/>
      </c>
      <c r="E31" s="18" t="str">
        <f>IF(B31&lt;&gt;"",IFERROR(VLOOKUP(B31,SignOnSheet!$D$5:$K$27,3,FALSE),"NON_LISTED"),"")</f>
        <v/>
      </c>
      <c r="F31" s="18" t="str">
        <f>IF(B31&lt;&gt;"",IFERROR(VLOOKUP(B31,SignOnSheet!$D$5:$K$27,4,FALSE),"NON_LISTED"),"")</f>
        <v/>
      </c>
      <c r="G31" s="18" t="str">
        <f>IF(B31&lt;&gt;"",IFERROR(VLOOKUP(B31,SignOnSheet!$D$5:$K$27,5,FALSE),"NON_LISTED"),"")</f>
        <v/>
      </c>
      <c r="H31" s="18" t="str">
        <f>IF(B31&lt;&gt;"",IFERROR(VLOOKUP(B31,SignOnSheet!$D$5:$K$27,6,FALSE),"NON_LISTED"),"")</f>
        <v/>
      </c>
      <c r="I31" s="39" t="str">
        <f>IF(B31&lt;&gt;"",IFERROR(VLOOKUP(B31,SignOnSheet!$D$5:$K$27,2,FALSE),"NON_LISTED"),"")</f>
        <v/>
      </c>
      <c r="J31" s="18" t="str">
        <f t="shared" si="3"/>
        <v/>
      </c>
      <c r="K31" s="19" t="str">
        <f t="shared" si="0"/>
        <v/>
      </c>
      <c r="L31" s="19" t="str">
        <f t="shared" si="1"/>
        <v/>
      </c>
      <c r="M31" s="18" t="str">
        <f>IF(ISTEXT(C31),SignOnSheet!$U$31+1,IF(C31&lt;&gt;"",IFERROR(IF(L31&gt;0,RANK(L31,IF(L$6:L$56&gt;0,L$6:L$56,),1)-COUNTIF(L$6:L$56,"=0"),IF(L31&lt;&gt;"",SignOnSheet!$U$31+1,0)),0),""))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">
      <c r="A32" s="17">
        <f t="shared" si="2"/>
        <v>27</v>
      </c>
      <c r="B32" s="11"/>
      <c r="C32" s="11"/>
      <c r="D32" s="17" t="str">
        <f>IF(B32&lt;&gt;"",IFERROR(VLOOKUP(B32,SignOnSheet!$D$5:$N$27,7,FALSE),"NON_LISTED"),"")</f>
        <v/>
      </c>
      <c r="E32" s="18" t="str">
        <f>IF(B32&lt;&gt;"",IFERROR(VLOOKUP(B32,SignOnSheet!$D$5:$K$27,3,FALSE),"NON_LISTED"),"")</f>
        <v/>
      </c>
      <c r="F32" s="18" t="str">
        <f>IF(B32&lt;&gt;"",IFERROR(VLOOKUP(B32,SignOnSheet!$D$5:$K$27,4,FALSE),"NON_LISTED"),"")</f>
        <v/>
      </c>
      <c r="G32" s="18" t="str">
        <f>IF(B32&lt;&gt;"",IFERROR(VLOOKUP(B32,SignOnSheet!$D$5:$K$27,5,FALSE),"NON_LISTED"),"")</f>
        <v/>
      </c>
      <c r="H32" s="18" t="str">
        <f>IF(B32&lt;&gt;"",IFERROR(VLOOKUP(B32,SignOnSheet!$D$5:$K$27,6,FALSE),"NON_LISTED"),"")</f>
        <v/>
      </c>
      <c r="I32" s="39" t="str">
        <f>IF(B32&lt;&gt;"",IFERROR(VLOOKUP(B32,SignOnSheet!$D$5:$K$27,2,FALSE),"NON_LISTED"),"")</f>
        <v/>
      </c>
      <c r="J32" s="18" t="str">
        <f t="shared" si="3"/>
        <v/>
      </c>
      <c r="K32" s="19" t="str">
        <f t="shared" si="0"/>
        <v/>
      </c>
      <c r="L32" s="19" t="str">
        <f t="shared" si="1"/>
        <v/>
      </c>
      <c r="M32" s="18" t="str">
        <f>IF(ISTEXT(C32),SignOnSheet!$U$31+1,IF(C32&lt;&gt;"",IFERROR(IF(L32&gt;0,RANK(L32,IF(L$6:L$56&gt;0,L$6:L$56,),1)-COUNTIF(L$6:L$56,"=0"),IF(L32&lt;&gt;"",SignOnSheet!$U$31+1,0)),0),""))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">
      <c r="A33" s="17">
        <f t="shared" si="2"/>
        <v>28</v>
      </c>
      <c r="B33" s="11"/>
      <c r="C33" s="11"/>
      <c r="D33" s="17" t="str">
        <f>IF(B33&lt;&gt;"",IFERROR(VLOOKUP(B33,SignOnSheet!$D$5:$N$27,7,FALSE),"NON_LISTED"),"")</f>
        <v/>
      </c>
      <c r="E33" s="18" t="str">
        <f>IF(B33&lt;&gt;"",IFERROR(VLOOKUP(B33,SignOnSheet!$D$5:$K$27,3,FALSE),"NON_LISTED"),"")</f>
        <v/>
      </c>
      <c r="F33" s="18" t="str">
        <f>IF(B33&lt;&gt;"",IFERROR(VLOOKUP(B33,SignOnSheet!$D$5:$K$27,4,FALSE),"NON_LISTED"),"")</f>
        <v/>
      </c>
      <c r="G33" s="18" t="str">
        <f>IF(B33&lt;&gt;"",IFERROR(VLOOKUP(B33,SignOnSheet!$D$5:$K$27,5,FALSE),"NON_LISTED"),"")</f>
        <v/>
      </c>
      <c r="H33" s="18" t="str">
        <f>IF(B33&lt;&gt;"",IFERROR(VLOOKUP(B33,SignOnSheet!$D$5:$K$27,6,FALSE),"NON_LISTED"),"")</f>
        <v/>
      </c>
      <c r="I33" s="39" t="str">
        <f>IF(B33&lt;&gt;"",IFERROR(VLOOKUP(B33,SignOnSheet!$D$5:$K$27,2,FALSE),"NON_LISTED"),"")</f>
        <v/>
      </c>
      <c r="J33" s="18" t="str">
        <f t="shared" si="3"/>
        <v/>
      </c>
      <c r="K33" s="19" t="str">
        <f t="shared" si="0"/>
        <v/>
      </c>
      <c r="L33" s="19" t="str">
        <f t="shared" si="1"/>
        <v/>
      </c>
      <c r="M33" s="18" t="str">
        <f>IF(ISTEXT(C33),SignOnSheet!$U$31+1,IF(C33&lt;&gt;"",IFERROR(IF(L33&gt;0,RANK(L33,IF(L$6:L$56&gt;0,L$6:L$56,),1)-COUNTIF(L$6:L$56,"=0"),IF(L33&lt;&gt;"",SignOnSheet!$U$31+1,0)),0),""))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">
      <c r="A34" s="17">
        <f t="shared" si="2"/>
        <v>29</v>
      </c>
      <c r="B34" s="11"/>
      <c r="C34" s="11"/>
      <c r="D34" s="17" t="str">
        <f>IF(B34&lt;&gt;"",IFERROR(VLOOKUP(B34,SignOnSheet!$D$5:$N$27,7,FALSE),"NON_LISTED"),"")</f>
        <v/>
      </c>
      <c r="E34" s="18" t="str">
        <f>IF(B34&lt;&gt;"",IFERROR(VLOOKUP(B34,SignOnSheet!$D$5:$K$27,3,FALSE),"NON_LISTED"),"")</f>
        <v/>
      </c>
      <c r="F34" s="18" t="str">
        <f>IF(B34&lt;&gt;"",IFERROR(VLOOKUP(B34,SignOnSheet!$D$5:$K$27,4,FALSE),"NON_LISTED"),"")</f>
        <v/>
      </c>
      <c r="G34" s="18" t="str">
        <f>IF(B34&lt;&gt;"",IFERROR(VLOOKUP(B34,SignOnSheet!$D$5:$K$27,5,FALSE),"NON_LISTED"),"")</f>
        <v/>
      </c>
      <c r="H34" s="18" t="str">
        <f>IF(B34&lt;&gt;"",IFERROR(VLOOKUP(B34,SignOnSheet!$D$5:$K$27,6,FALSE),"NON_LISTED"),"")</f>
        <v/>
      </c>
      <c r="I34" s="39" t="str">
        <f>IF(B34&lt;&gt;"",IFERROR(VLOOKUP(B34,SignOnSheet!$D$5:$K$27,2,FALSE),"NON_LISTED"),"")</f>
        <v/>
      </c>
      <c r="J34" s="18" t="str">
        <f t="shared" si="3"/>
        <v/>
      </c>
      <c r="K34" s="19" t="str">
        <f t="shared" si="0"/>
        <v/>
      </c>
      <c r="L34" s="19" t="str">
        <f t="shared" si="1"/>
        <v/>
      </c>
      <c r="M34" s="18" t="str">
        <f>IF(ISTEXT(C34),SignOnSheet!$U$31+1,IF(C34&lt;&gt;"",IFERROR(IF(L34&gt;0,RANK(L34,IF(L$6:L$56&gt;0,L$6:L$56,),1)-COUNTIF(L$6:L$56,"=0"),IF(L34&lt;&gt;"",SignOnSheet!$U$31+1,0)),0),""))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">
      <c r="A35" s="17">
        <f t="shared" si="2"/>
        <v>30</v>
      </c>
      <c r="B35" s="11"/>
      <c r="C35" s="11"/>
      <c r="D35" s="17" t="str">
        <f>IF(B35&lt;&gt;"",IFERROR(VLOOKUP(B35,SignOnSheet!$D$5:$N$27,7,FALSE),"NON_LISTED"),"")</f>
        <v/>
      </c>
      <c r="E35" s="18" t="str">
        <f>IF(B35&lt;&gt;"",IFERROR(VLOOKUP(B35,SignOnSheet!$D$5:$K$27,3,FALSE),"NON_LISTED"),"")</f>
        <v/>
      </c>
      <c r="F35" s="18" t="str">
        <f>IF(B35&lt;&gt;"",IFERROR(VLOOKUP(B35,SignOnSheet!$D$5:$K$27,4,FALSE),"NON_LISTED"),"")</f>
        <v/>
      </c>
      <c r="G35" s="18" t="str">
        <f>IF(B35&lt;&gt;"",IFERROR(VLOOKUP(B35,SignOnSheet!$D$5:$K$27,5,FALSE),"NON_LISTED"),"")</f>
        <v/>
      </c>
      <c r="H35" s="18" t="str">
        <f>IF(B35&lt;&gt;"",IFERROR(VLOOKUP(B35,SignOnSheet!$D$5:$K$27,6,FALSE),"NON_LISTED"),"")</f>
        <v/>
      </c>
      <c r="I35" s="39" t="str">
        <f>IF(B35&lt;&gt;"",IFERROR(VLOOKUP(B35,SignOnSheet!$D$5:$K$27,2,FALSE),"NON_LISTED"),"")</f>
        <v/>
      </c>
      <c r="J35" s="18" t="str">
        <f t="shared" si="3"/>
        <v/>
      </c>
      <c r="K35" s="19" t="str">
        <f t="shared" si="0"/>
        <v/>
      </c>
      <c r="L35" s="19" t="str">
        <f t="shared" si="1"/>
        <v/>
      </c>
      <c r="M35" s="18" t="str">
        <f>IF(ISTEXT(C35),SignOnSheet!$U$31+1,IF(C35&lt;&gt;"",IFERROR(IF(L35&gt;0,RANK(L35,IF(L$6:L$56&gt;0,L$6:L$56,),1)-COUNTIF(L$6:L$56,"=0"),IF(L35&lt;&gt;"",SignOnSheet!$U$31+1,0)),0),""))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">
      <c r="A36" s="17">
        <f t="shared" si="2"/>
        <v>31</v>
      </c>
      <c r="B36" s="11"/>
      <c r="C36" s="11"/>
      <c r="D36" s="17" t="str">
        <f>IF(B36&lt;&gt;"",IFERROR(VLOOKUP(B36,SignOnSheet!$D$5:$N$27,7,FALSE),"NON_LISTED"),"")</f>
        <v/>
      </c>
      <c r="E36" s="18" t="str">
        <f>IF(B36&lt;&gt;"",IFERROR(VLOOKUP(B36,SignOnSheet!$D$5:$K$27,3,FALSE),"NON_LISTED"),"")</f>
        <v/>
      </c>
      <c r="F36" s="18" t="str">
        <f>IF(B36&lt;&gt;"",IFERROR(VLOOKUP(B36,SignOnSheet!$D$5:$K$27,4,FALSE),"NON_LISTED"),"")</f>
        <v/>
      </c>
      <c r="G36" s="18" t="str">
        <f>IF(B36&lt;&gt;"",IFERROR(VLOOKUP(B36,SignOnSheet!$D$5:$K$27,5,FALSE),"NON_LISTED"),"")</f>
        <v/>
      </c>
      <c r="H36" s="18" t="str">
        <f>IF(B36&lt;&gt;"",IFERROR(VLOOKUP(B36,SignOnSheet!$D$5:$K$27,6,FALSE),"NON_LISTED"),"")</f>
        <v/>
      </c>
      <c r="I36" s="39" t="str">
        <f>IF(B36&lt;&gt;"",IFERROR(VLOOKUP(B36,SignOnSheet!$D$5:$K$27,2,FALSE),"NON_LISTED"),"")</f>
        <v/>
      </c>
      <c r="J36" s="18" t="str">
        <f t="shared" si="3"/>
        <v/>
      </c>
      <c r="K36" s="19" t="str">
        <f t="shared" si="0"/>
        <v/>
      </c>
      <c r="L36" s="19" t="str">
        <f t="shared" si="1"/>
        <v/>
      </c>
      <c r="M36" s="18" t="str">
        <f>IF(ISTEXT(C36),SignOnSheet!$U$31+1,IF(C36&lt;&gt;"",IFERROR(IF(L36&gt;0,RANK(L36,IF(L$6:L$56&gt;0,L$6:L$56,),1)-COUNTIF(L$6:L$56,"=0"),IF(L36&lt;&gt;"",SignOnSheet!$U$31+1,0)),0),""))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">
      <c r="A37" s="17">
        <f t="shared" si="2"/>
        <v>32</v>
      </c>
      <c r="B37" s="11"/>
      <c r="C37" s="11"/>
      <c r="D37" s="17" t="str">
        <f>IF(B37&lt;&gt;"",IFERROR(VLOOKUP(B37,SignOnSheet!$D$5:$N$27,7,FALSE),"NON_LISTED"),"")</f>
        <v/>
      </c>
      <c r="E37" s="18" t="str">
        <f>IF(B37&lt;&gt;"",IFERROR(VLOOKUP(B37,SignOnSheet!$D$5:$K$27,3,FALSE),"NON_LISTED"),"")</f>
        <v/>
      </c>
      <c r="F37" s="18" t="str">
        <f>IF(B37&lt;&gt;"",IFERROR(VLOOKUP(B37,SignOnSheet!$D$5:$K$27,4,FALSE),"NON_LISTED"),"")</f>
        <v/>
      </c>
      <c r="G37" s="18" t="str">
        <f>IF(B37&lt;&gt;"",IFERROR(VLOOKUP(B37,SignOnSheet!$D$5:$K$27,5,FALSE),"NON_LISTED"),"")</f>
        <v/>
      </c>
      <c r="H37" s="18" t="str">
        <f>IF(B37&lt;&gt;"",IFERROR(VLOOKUP(B37,SignOnSheet!$D$5:$K$27,6,FALSE),"NON_LISTED"),"")</f>
        <v/>
      </c>
      <c r="I37" s="39" t="str">
        <f>IF(B37&lt;&gt;"",IFERROR(VLOOKUP(B37,SignOnSheet!$D$5:$K$27,2,FALSE),"NON_LISTED"),"")</f>
        <v/>
      </c>
      <c r="J37" s="18" t="str">
        <f t="shared" si="3"/>
        <v/>
      </c>
      <c r="K37" s="19" t="str">
        <f t="shared" si="0"/>
        <v/>
      </c>
      <c r="L37" s="19" t="str">
        <f t="shared" si="1"/>
        <v/>
      </c>
      <c r="M37" s="18" t="str">
        <f>IF(ISTEXT(C37),SignOnSheet!$U$31+1,IF(C37&lt;&gt;"",IFERROR(IF(L37&gt;0,RANK(L37,IF(L$6:L$56&gt;0,L$6:L$56,),1)-COUNTIF(L$6:L$56,"=0"),IF(L37&lt;&gt;"",SignOnSheet!$U$31+1,0)),0),""))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">
      <c r="A38" s="17">
        <f t="shared" si="2"/>
        <v>33</v>
      </c>
      <c r="B38" s="11"/>
      <c r="C38" s="11"/>
      <c r="D38" s="17" t="str">
        <f>IF(B38&lt;&gt;"",IFERROR(VLOOKUP(B38,SignOnSheet!$D$5:$N$27,7,FALSE),"NON_LISTED"),"")</f>
        <v/>
      </c>
      <c r="E38" s="18" t="str">
        <f>IF(B38&lt;&gt;"",IFERROR(VLOOKUP(B38,SignOnSheet!$D$5:$K$27,3,FALSE),"NON_LISTED"),"")</f>
        <v/>
      </c>
      <c r="F38" s="18" t="str">
        <f>IF(B38&lt;&gt;"",IFERROR(VLOOKUP(B38,SignOnSheet!$D$5:$K$27,4,FALSE),"NON_LISTED"),"")</f>
        <v/>
      </c>
      <c r="G38" s="18" t="str">
        <f>IF(B38&lt;&gt;"",IFERROR(VLOOKUP(B38,SignOnSheet!$D$5:$K$27,5,FALSE),"NON_LISTED"),"")</f>
        <v/>
      </c>
      <c r="H38" s="18" t="str">
        <f>IF(B38&lt;&gt;"",IFERROR(VLOOKUP(B38,SignOnSheet!$D$5:$K$27,6,FALSE),"NON_LISTED"),"")</f>
        <v/>
      </c>
      <c r="I38" s="39" t="str">
        <f>IF(B38&lt;&gt;"",IFERROR(VLOOKUP(B38,SignOnSheet!$D$5:$K$27,2,FALSE),"NON_LISTED"),"")</f>
        <v/>
      </c>
      <c r="J38" s="18" t="str">
        <f t="shared" si="3"/>
        <v/>
      </c>
      <c r="K38" s="19" t="str">
        <f t="shared" si="0"/>
        <v/>
      </c>
      <c r="L38" s="19" t="str">
        <f t="shared" si="1"/>
        <v/>
      </c>
      <c r="M38" s="18" t="str">
        <f>IF(ISTEXT(C38),SignOnSheet!$U$31+1,IF(C38&lt;&gt;"",IFERROR(IF(L38&gt;0,RANK(L38,IF(L$6:L$56&gt;0,L$6:L$56,),1)-COUNTIF(L$6:L$56,"=0"),IF(L38&lt;&gt;"",SignOnSheet!$U$31+1,0)),0),""))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">
      <c r="A39" s="17">
        <f t="shared" si="2"/>
        <v>34</v>
      </c>
      <c r="B39" s="11"/>
      <c r="C39" s="11"/>
      <c r="D39" s="17" t="str">
        <f>IF(B39&lt;&gt;"",IFERROR(VLOOKUP(B39,SignOnSheet!$D$5:$N$27,7,FALSE),"NON_LISTED"),"")</f>
        <v/>
      </c>
      <c r="E39" s="18" t="str">
        <f>IF(B39&lt;&gt;"",IFERROR(VLOOKUP(B39,SignOnSheet!$D$5:$K$27,3,FALSE),"NON_LISTED"),"")</f>
        <v/>
      </c>
      <c r="F39" s="18" t="str">
        <f>IF(B39&lt;&gt;"",IFERROR(VLOOKUP(B39,SignOnSheet!$D$5:$K$27,4,FALSE),"NON_LISTED"),"")</f>
        <v/>
      </c>
      <c r="G39" s="18" t="str">
        <f>IF(B39&lt;&gt;"",IFERROR(VLOOKUP(B39,SignOnSheet!$D$5:$K$27,5,FALSE),"NON_LISTED"),"")</f>
        <v/>
      </c>
      <c r="H39" s="18" t="str">
        <f>IF(B39&lt;&gt;"",IFERROR(VLOOKUP(B39,SignOnSheet!$D$5:$K$27,6,FALSE),"NON_LISTED"),"")</f>
        <v/>
      </c>
      <c r="I39" s="39" t="str">
        <f>IF(B39&lt;&gt;"",IFERROR(VLOOKUP(B39,SignOnSheet!$D$5:$K$27,2,FALSE),"NON_LISTED"),"")</f>
        <v/>
      </c>
      <c r="J39" s="18" t="str">
        <f t="shared" si="3"/>
        <v/>
      </c>
      <c r="K39" s="19" t="str">
        <f t="shared" si="0"/>
        <v/>
      </c>
      <c r="L39" s="19" t="str">
        <f t="shared" si="1"/>
        <v/>
      </c>
      <c r="M39" s="18" t="str">
        <f>IF(ISTEXT(C39),SignOnSheet!$U$31+1,IF(C39&lt;&gt;"",IFERROR(IF(L39&gt;0,RANK(L39,IF(L$6:L$56&gt;0,L$6:L$56,),1)-COUNTIF(L$6:L$56,"=0"),IF(L39&lt;&gt;"",SignOnSheet!$U$31+1,0)),0),""))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">
      <c r="A40" s="17">
        <f t="shared" si="2"/>
        <v>35</v>
      </c>
      <c r="B40" s="11"/>
      <c r="C40" s="11"/>
      <c r="D40" s="17" t="str">
        <f>IF(B40&lt;&gt;"",IFERROR(VLOOKUP(B40,SignOnSheet!$D$5:$N$27,7,FALSE),"NON_LISTED"),"")</f>
        <v/>
      </c>
      <c r="E40" s="18" t="str">
        <f>IF(B40&lt;&gt;"",IFERROR(VLOOKUP(B40,SignOnSheet!$D$5:$K$27,3,FALSE),"NON_LISTED"),"")</f>
        <v/>
      </c>
      <c r="F40" s="18" t="str">
        <f>IF(B40&lt;&gt;"",IFERROR(VLOOKUP(B40,SignOnSheet!$D$5:$K$27,4,FALSE),"NON_LISTED"),"")</f>
        <v/>
      </c>
      <c r="G40" s="18" t="str">
        <f>IF(B40&lt;&gt;"",IFERROR(VLOOKUP(B40,SignOnSheet!$D$5:$K$27,5,FALSE),"NON_LISTED"),"")</f>
        <v/>
      </c>
      <c r="H40" s="18" t="str">
        <f>IF(B40&lt;&gt;"",IFERROR(VLOOKUP(B40,SignOnSheet!$D$5:$K$27,6,FALSE),"NON_LISTED"),"")</f>
        <v/>
      </c>
      <c r="I40" s="39" t="str">
        <f>IF(B40&lt;&gt;"",IFERROR(VLOOKUP(B40,SignOnSheet!$D$5:$K$27,2,FALSE),"NON_LISTED"),"")</f>
        <v/>
      </c>
      <c r="J40" s="18" t="str">
        <f t="shared" si="3"/>
        <v/>
      </c>
      <c r="K40" s="19" t="str">
        <f t="shared" si="0"/>
        <v/>
      </c>
      <c r="L40" s="19" t="str">
        <f t="shared" si="1"/>
        <v/>
      </c>
      <c r="M40" s="18" t="str">
        <f>IF(ISTEXT(C40),SignOnSheet!$U$31+1,IF(C40&lt;&gt;"",IFERROR(IF(L40&gt;0,RANK(L40,IF(L$6:L$56&gt;0,L$6:L$56,),1)-COUNTIF(L$6:L$56,"=0"),IF(L40&lt;&gt;"",SignOnSheet!$U$31+1,0)),0),""))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">
      <c r="A41" s="17">
        <f t="shared" si="2"/>
        <v>36</v>
      </c>
      <c r="B41" s="11"/>
      <c r="C41" s="11"/>
      <c r="D41" s="17" t="str">
        <f>IF(B41&lt;&gt;"",IFERROR(VLOOKUP(B41,SignOnSheet!$D$5:$N$27,7,FALSE),"NON_LISTED"),"")</f>
        <v/>
      </c>
      <c r="E41" s="18" t="str">
        <f>IF(B41&lt;&gt;"",IFERROR(VLOOKUP(B41,SignOnSheet!$D$5:$K$27,3,FALSE),"NON_LISTED"),"")</f>
        <v/>
      </c>
      <c r="F41" s="18" t="str">
        <f>IF(B41&lt;&gt;"",IFERROR(VLOOKUP(B41,SignOnSheet!$D$5:$K$27,4,FALSE),"NON_LISTED"),"")</f>
        <v/>
      </c>
      <c r="G41" s="18" t="str">
        <f>IF(B41&lt;&gt;"",IFERROR(VLOOKUP(B41,SignOnSheet!$D$5:$K$27,5,FALSE),"NON_LISTED"),"")</f>
        <v/>
      </c>
      <c r="H41" s="18" t="str">
        <f>IF(B41&lt;&gt;"",IFERROR(VLOOKUP(B41,SignOnSheet!$D$5:$K$27,6,FALSE),"NON_LISTED"),"")</f>
        <v/>
      </c>
      <c r="I41" s="27" t="str">
        <f>IF(B41&lt;&gt;"",IFERROR(VLOOKUP(B41,SignOnSheet!$D$5:$K$27,2,FALSE),"NON_LISTED"),"")</f>
        <v/>
      </c>
      <c r="J41" s="18" t="str">
        <f t="shared" si="3"/>
        <v/>
      </c>
      <c r="K41" s="19" t="str">
        <f t="shared" si="0"/>
        <v/>
      </c>
      <c r="L41" s="19" t="str">
        <f t="shared" si="1"/>
        <v/>
      </c>
      <c r="M41" s="18" t="str">
        <f>IF(ISTEXT(C41),SignOnSheet!$U$31+1,IF(C41&lt;&gt;"",IFERROR(IF(L41&gt;0,RANK(L41,IF(L$6:L$56&gt;0,L$6:L$56,),1)-COUNTIF(L$6:L$56,"=0"),IF(L41&lt;&gt;"",SignOnSheet!$U$31+1,0)),0),""))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">
      <c r="A42" s="17">
        <f t="shared" si="2"/>
        <v>37</v>
      </c>
      <c r="B42" s="11"/>
      <c r="C42" s="11"/>
      <c r="D42" s="17" t="str">
        <f>IF(B42&lt;&gt;"",IFERROR(VLOOKUP(B42,SignOnSheet!$D$5:$N$27,7,FALSE),"NON_LISTED"),"")</f>
        <v/>
      </c>
      <c r="E42" s="18" t="str">
        <f>IF(B42&lt;&gt;"",IFERROR(VLOOKUP(B42,SignOnSheet!$D$5:$K$27,3,FALSE),"NON_LISTED"),"")</f>
        <v/>
      </c>
      <c r="F42" s="18" t="str">
        <f>IF(B42&lt;&gt;"",IFERROR(VLOOKUP(B42,SignOnSheet!$D$5:$K$27,4,FALSE),"NON_LISTED"),"")</f>
        <v/>
      </c>
      <c r="G42" s="18" t="str">
        <f>IF(B42&lt;&gt;"",IFERROR(VLOOKUP(B42,SignOnSheet!$D$5:$K$27,5,FALSE),"NON_LISTED"),"")</f>
        <v/>
      </c>
      <c r="H42" s="18" t="str">
        <f>IF(B42&lt;&gt;"",IFERROR(VLOOKUP(B42,SignOnSheet!$D$5:$K$27,6,FALSE),"NON_LISTED"),"")</f>
        <v/>
      </c>
      <c r="I42" s="27" t="str">
        <f>IF(B42&lt;&gt;"",IFERROR(VLOOKUP(B42,SignOnSheet!$D$5:$K$27,2,FALSE),"NON_LISTED"),"")</f>
        <v/>
      </c>
      <c r="J42" s="18" t="str">
        <f t="shared" si="3"/>
        <v/>
      </c>
      <c r="K42" s="19" t="str">
        <f t="shared" si="0"/>
        <v/>
      </c>
      <c r="L42" s="19" t="str">
        <f t="shared" si="1"/>
        <v/>
      </c>
      <c r="M42" s="18" t="str">
        <f>IF(ISTEXT(C42),SignOnSheet!$U$31+1,IF(C42&lt;&gt;"",IFERROR(IF(L42&gt;0,RANK(L42,IF(L$6:L$56&gt;0,L$6:L$56,),1)-COUNTIF(L$6:L$56,"=0"),IF(L42&lt;&gt;"",SignOnSheet!$U$31+1,0)),0),""))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">
      <c r="A43" s="17">
        <f t="shared" si="2"/>
        <v>38</v>
      </c>
      <c r="B43" s="11"/>
      <c r="C43" s="11"/>
      <c r="D43" s="17" t="str">
        <f>IF(B43&lt;&gt;"",IFERROR(VLOOKUP(B43,SignOnSheet!$D$5:$N$27,7,FALSE),"NON_LISTED"),"")</f>
        <v/>
      </c>
      <c r="E43" s="18" t="str">
        <f>IF(B43&lt;&gt;"",IFERROR(VLOOKUP(B43,SignOnSheet!$D$5:$K$27,3,FALSE),"NON_LISTED"),"")</f>
        <v/>
      </c>
      <c r="F43" s="18" t="str">
        <f>IF(B43&lt;&gt;"",IFERROR(VLOOKUP(B43,SignOnSheet!$D$5:$K$27,4,FALSE),"NON_LISTED"),"")</f>
        <v/>
      </c>
      <c r="G43" s="18" t="str">
        <f>IF(B43&lt;&gt;"",IFERROR(VLOOKUP(B43,SignOnSheet!$D$5:$K$27,5,FALSE),"NON_LISTED"),"")</f>
        <v/>
      </c>
      <c r="H43" s="18" t="str">
        <f>IF(B43&lt;&gt;"",IFERROR(VLOOKUP(B43,SignOnSheet!$D$5:$K$27,6,FALSE),"NON_LISTED"),"")</f>
        <v/>
      </c>
      <c r="I43" s="27" t="str">
        <f>IF(B43&lt;&gt;"",IFERROR(VLOOKUP(B43,SignOnSheet!$D$5:$K$27,2,FALSE),"NON_LISTED"),"")</f>
        <v/>
      </c>
      <c r="J43" s="18" t="str">
        <f t="shared" si="3"/>
        <v/>
      </c>
      <c r="K43" s="19" t="str">
        <f t="shared" si="0"/>
        <v/>
      </c>
      <c r="L43" s="19" t="str">
        <f t="shared" si="1"/>
        <v/>
      </c>
      <c r="M43" s="18" t="str">
        <f>IF(ISTEXT(C43),SignOnSheet!$U$31+1,IF(C43&lt;&gt;"",IFERROR(IF(L43&gt;0,RANK(L43,IF(L$6:L$56&gt;0,L$6:L$56,),1)-COUNTIF(L$6:L$56,"=0"),IF(L43&lt;&gt;"",SignOnSheet!$U$31+1,0)),0),""))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">
      <c r="A44" s="17">
        <f t="shared" si="2"/>
        <v>39</v>
      </c>
      <c r="B44" s="11"/>
      <c r="C44" s="11"/>
      <c r="D44" s="17" t="str">
        <f>IF(B44&lt;&gt;"",IFERROR(VLOOKUP(B44,SignOnSheet!$D$5:$N$27,7,FALSE),"NON_LISTED"),"")</f>
        <v/>
      </c>
      <c r="E44" s="18" t="str">
        <f>IF(B44&lt;&gt;"",IFERROR(VLOOKUP(B44,SignOnSheet!$D$5:$K$27,3,FALSE),"NON_LISTED"),"")</f>
        <v/>
      </c>
      <c r="F44" s="18" t="str">
        <f>IF(B44&lt;&gt;"",IFERROR(VLOOKUP(B44,SignOnSheet!$D$5:$K$27,4,FALSE),"NON_LISTED"),"")</f>
        <v/>
      </c>
      <c r="G44" s="18" t="str">
        <f>IF(B44&lt;&gt;"",IFERROR(VLOOKUP(B44,SignOnSheet!$D$5:$K$27,5,FALSE),"NON_LISTED"),"")</f>
        <v/>
      </c>
      <c r="H44" s="18" t="str">
        <f>IF(B44&lt;&gt;"",IFERROR(VLOOKUP(B44,SignOnSheet!$D$5:$K$27,6,FALSE),"NON_LISTED"),"")</f>
        <v/>
      </c>
      <c r="I44" s="27" t="str">
        <f>IF(B44&lt;&gt;"",IFERROR(VLOOKUP(B44,SignOnSheet!$D$5:$K$27,2,FALSE),"NON_LISTED"),"")</f>
        <v/>
      </c>
      <c r="J44" s="18" t="str">
        <f t="shared" si="3"/>
        <v/>
      </c>
      <c r="K44" s="19" t="str">
        <f t="shared" si="0"/>
        <v/>
      </c>
      <c r="L44" s="19" t="str">
        <f t="shared" si="1"/>
        <v/>
      </c>
      <c r="M44" s="18" t="str">
        <f>IF(ISTEXT(C44),SignOnSheet!$U$31+1,IF(C44&lt;&gt;"",IFERROR(IF(L44&gt;0,RANK(L44,IF(L$6:L$56&gt;0,L$6:L$56,),1)-COUNTIF(L$6:L$56,"=0"),IF(L44&lt;&gt;"",SignOnSheet!$U$31+1,0)),0),""))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">
      <c r="A45" s="17">
        <f t="shared" si="2"/>
        <v>40</v>
      </c>
      <c r="B45" s="11"/>
      <c r="C45" s="11"/>
      <c r="D45" s="17" t="str">
        <f>IF(B45&lt;&gt;"",IFERROR(VLOOKUP(B45,SignOnSheet!$D$5:$N$27,7,FALSE),"NON_LISTED"),"")</f>
        <v/>
      </c>
      <c r="E45" s="18" t="str">
        <f>IF(B45&lt;&gt;"",IFERROR(VLOOKUP(B45,SignOnSheet!$D$5:$K$27,3,FALSE),"NON_LISTED"),"")</f>
        <v/>
      </c>
      <c r="F45" s="18" t="str">
        <f>IF(B45&lt;&gt;"",IFERROR(VLOOKUP(B45,SignOnSheet!$D$5:$K$27,4,FALSE),"NON_LISTED"),"")</f>
        <v/>
      </c>
      <c r="G45" s="18" t="str">
        <f>IF(B45&lt;&gt;"",IFERROR(VLOOKUP(B45,SignOnSheet!$D$5:$K$27,5,FALSE),"NON_LISTED"),"")</f>
        <v/>
      </c>
      <c r="H45" s="18" t="str">
        <f>IF(B45&lt;&gt;"",IFERROR(VLOOKUP(B45,SignOnSheet!$D$5:$K$27,6,FALSE),"NON_LISTED"),"")</f>
        <v/>
      </c>
      <c r="I45" s="27" t="str">
        <f>IF(B45&lt;&gt;"",IFERROR(VLOOKUP(B45,SignOnSheet!$D$5:$K$27,2,FALSE),"NON_LISTED"),"")</f>
        <v/>
      </c>
      <c r="J45" s="18" t="str">
        <f t="shared" si="3"/>
        <v/>
      </c>
      <c r="K45" s="19" t="str">
        <f t="shared" si="0"/>
        <v/>
      </c>
      <c r="L45" s="19" t="str">
        <f t="shared" si="1"/>
        <v/>
      </c>
      <c r="M45" s="18" t="str">
        <f>IF(ISTEXT(C45),SignOnSheet!$U$31+1,IF(C45&lt;&gt;"",IFERROR(IF(L45&gt;0,RANK(L45,IF(L$6:L$56&gt;0,L$6:L$56,),1)-COUNTIF(L$6:L$56,"=0"),IF(L45&lt;&gt;"",SignOnSheet!$U$31+1,0)),0),""))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">
      <c r="A46" s="17">
        <f t="shared" si="2"/>
        <v>41</v>
      </c>
      <c r="B46" s="11"/>
      <c r="C46" s="11"/>
      <c r="D46" s="17" t="str">
        <f>IF(B46&lt;&gt;"",IFERROR(VLOOKUP(B46,SignOnSheet!$D$5:$N$27,7,FALSE),"NON_LISTED"),"")</f>
        <v/>
      </c>
      <c r="E46" s="18" t="str">
        <f>IF(B46&lt;&gt;"",IFERROR(VLOOKUP(B46,SignOnSheet!$D$5:$K$27,3,FALSE),"NON_LISTED"),"")</f>
        <v/>
      </c>
      <c r="F46" s="18" t="str">
        <f>IF(B46&lt;&gt;"",IFERROR(VLOOKUP(B46,SignOnSheet!$D$5:$K$27,4,FALSE),"NON_LISTED"),"")</f>
        <v/>
      </c>
      <c r="G46" s="18" t="str">
        <f>IF(B46&lt;&gt;"",IFERROR(VLOOKUP(B46,SignOnSheet!$D$5:$K$27,5,FALSE),"NON_LISTED"),"")</f>
        <v/>
      </c>
      <c r="H46" s="18" t="str">
        <f>IF(B46&lt;&gt;"",IFERROR(VLOOKUP(B46,SignOnSheet!$D$5:$K$27,6,FALSE),"NON_LISTED"),"")</f>
        <v/>
      </c>
      <c r="I46" s="27" t="str">
        <f>IF(B46&lt;&gt;"",IFERROR(VLOOKUP(B46,SignOnSheet!$D$5:$K$27,2,FALSE),"NON_LISTED"),"")</f>
        <v/>
      </c>
      <c r="J46" s="18" t="str">
        <f t="shared" si="3"/>
        <v/>
      </c>
      <c r="K46" s="19" t="str">
        <f t="shared" si="0"/>
        <v/>
      </c>
      <c r="L46" s="19" t="str">
        <f t="shared" si="1"/>
        <v/>
      </c>
      <c r="M46" s="18" t="str">
        <f>IF(ISTEXT(C46),SignOnSheet!$U$31+1,IF(C46&lt;&gt;"",IFERROR(IF(L46&gt;0,RANK(L46,IF(L$6:L$56&gt;0,L$6:L$56,),1)-COUNTIF(L$6:L$56,"=0"),IF(L46&lt;&gt;"",SignOnSheet!$U$31+1,0)),0),""))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">
      <c r="A47" s="17">
        <f t="shared" si="2"/>
        <v>42</v>
      </c>
      <c r="B47" s="11"/>
      <c r="C47" s="11"/>
      <c r="D47" s="17" t="str">
        <f>IF(B47&lt;&gt;"",IFERROR(VLOOKUP(B47,SignOnSheet!$D$5:$N$27,7,FALSE),"NON_LISTED"),"")</f>
        <v/>
      </c>
      <c r="E47" s="18" t="str">
        <f>IF(B47&lt;&gt;"",IFERROR(VLOOKUP(B47,SignOnSheet!$D$5:$K$27,3,FALSE),"NON_LISTED"),"")</f>
        <v/>
      </c>
      <c r="F47" s="18" t="str">
        <f>IF(B47&lt;&gt;"",IFERROR(VLOOKUP(B47,SignOnSheet!$D$5:$K$27,4,FALSE),"NON_LISTED"),"")</f>
        <v/>
      </c>
      <c r="G47" s="18" t="str">
        <f>IF(B47&lt;&gt;"",IFERROR(VLOOKUP(B47,SignOnSheet!$D$5:$K$27,5,FALSE),"NON_LISTED"),"")</f>
        <v/>
      </c>
      <c r="H47" s="18" t="str">
        <f>IF(B47&lt;&gt;"",IFERROR(VLOOKUP(B47,SignOnSheet!$D$5:$K$27,6,FALSE),"NON_LISTED"),"")</f>
        <v/>
      </c>
      <c r="I47" s="27" t="str">
        <f>IF(B47&lt;&gt;"",IFERROR(VLOOKUP(B47,SignOnSheet!$D$5:$K$27,2,FALSE),"NON_LISTED"),"")</f>
        <v/>
      </c>
      <c r="J47" s="18" t="str">
        <f t="shared" si="3"/>
        <v/>
      </c>
      <c r="K47" s="19" t="str">
        <f t="shared" si="0"/>
        <v/>
      </c>
      <c r="L47" s="19" t="str">
        <f t="shared" si="1"/>
        <v/>
      </c>
      <c r="M47" s="18" t="str">
        <f>IF(ISTEXT(C47),SignOnSheet!$U$31+1,IF(C47&lt;&gt;"",IFERROR(IF(L47&gt;0,RANK(L47,IF(L$6:L$56&gt;0,L$6:L$56,),1)-COUNTIF(L$6:L$56,"=0"),IF(L47&lt;&gt;"",SignOnSheet!$U$31+1,0)),0),""))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">
      <c r="A48" s="17">
        <f t="shared" si="2"/>
        <v>43</v>
      </c>
      <c r="B48" s="11"/>
      <c r="C48" s="11"/>
      <c r="D48" s="17" t="str">
        <f>IF(B48&lt;&gt;"",IFERROR(VLOOKUP(B48,SignOnSheet!$D$5:$N$27,7,FALSE),"NON_LISTED"),"")</f>
        <v/>
      </c>
      <c r="E48" s="18" t="str">
        <f>IF(B48&lt;&gt;"",IFERROR(VLOOKUP(B48,SignOnSheet!$D$5:$K$27,3,FALSE),"NON_LISTED"),"")</f>
        <v/>
      </c>
      <c r="F48" s="18" t="str">
        <f>IF(B48&lt;&gt;"",IFERROR(VLOOKUP(B48,SignOnSheet!$D$5:$K$27,4,FALSE),"NON_LISTED"),"")</f>
        <v/>
      </c>
      <c r="G48" s="18" t="str">
        <f>IF(B48&lt;&gt;"",IFERROR(VLOOKUP(B48,SignOnSheet!$D$5:$K$27,5,FALSE),"NON_LISTED"),"")</f>
        <v/>
      </c>
      <c r="H48" s="18" t="str">
        <f>IF(B48&lt;&gt;"",IFERROR(VLOOKUP(B48,SignOnSheet!$D$5:$K$27,6,FALSE),"NON_LISTED"),"")</f>
        <v/>
      </c>
      <c r="I48" s="27" t="str">
        <f>IF(B48&lt;&gt;"",IFERROR(VLOOKUP(B48,SignOnSheet!$D$5:$K$27,2,FALSE),"NON_LISTED"),"")</f>
        <v/>
      </c>
      <c r="J48" s="18" t="str">
        <f t="shared" si="3"/>
        <v/>
      </c>
      <c r="K48" s="19" t="str">
        <f t="shared" si="0"/>
        <v/>
      </c>
      <c r="L48" s="19" t="str">
        <f t="shared" si="1"/>
        <v/>
      </c>
      <c r="M48" s="18" t="str">
        <f>IF(ISTEXT(C48),SignOnSheet!$U$31+1,IF(C48&lt;&gt;"",IFERROR(IF(L48&gt;0,RANK(L48,IF(L$6:L$56&gt;0,L$6:L$56,),1)-COUNTIF(L$6:L$56,"=0"),IF(L48&lt;&gt;"",SignOnSheet!$U$31+1,0)),0),""))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">
      <c r="A49" s="17">
        <f t="shared" si="2"/>
        <v>44</v>
      </c>
      <c r="B49" s="11"/>
      <c r="C49" s="11"/>
      <c r="D49" s="17" t="str">
        <f>IF(B49&lt;&gt;"",IFERROR(VLOOKUP(B49,SignOnSheet!$D$5:$N$27,7,FALSE),"NON_LISTED"),"")</f>
        <v/>
      </c>
      <c r="E49" s="18" t="str">
        <f>IF(B49&lt;&gt;"",IFERROR(VLOOKUP(B49,SignOnSheet!$D$5:$K$27,3,FALSE),"NON_LISTED"),"")</f>
        <v/>
      </c>
      <c r="F49" s="18" t="str">
        <f>IF(B49&lt;&gt;"",IFERROR(VLOOKUP(B49,SignOnSheet!$D$5:$K$27,4,FALSE),"NON_LISTED"),"")</f>
        <v/>
      </c>
      <c r="G49" s="18" t="str">
        <f>IF(B49&lt;&gt;"",IFERROR(VLOOKUP(B49,SignOnSheet!$D$5:$K$27,5,FALSE),"NON_LISTED"),"")</f>
        <v/>
      </c>
      <c r="H49" s="18" t="str">
        <f>IF(B49&lt;&gt;"",IFERROR(VLOOKUP(B49,SignOnSheet!$D$5:$K$27,6,FALSE),"NON_LISTED"),"")</f>
        <v/>
      </c>
      <c r="I49" s="27" t="str">
        <f>IF(B49&lt;&gt;"",IFERROR(VLOOKUP(B49,SignOnSheet!$D$5:$K$27,2,FALSE),"NON_LISTED"),"")</f>
        <v/>
      </c>
      <c r="J49" s="18" t="str">
        <f t="shared" si="3"/>
        <v/>
      </c>
      <c r="K49" s="19" t="str">
        <f t="shared" si="0"/>
        <v/>
      </c>
      <c r="L49" s="19" t="str">
        <f t="shared" si="1"/>
        <v/>
      </c>
      <c r="M49" s="18" t="str">
        <f>IF(ISTEXT(C49),SignOnSheet!$U$31+1,IF(C49&lt;&gt;"",IFERROR(IF(L49&gt;0,RANK(L49,IF(L$6:L$56&gt;0,L$6:L$56,),1)-COUNTIF(L$6:L$56,"=0"),IF(L49&lt;&gt;"",SignOnSheet!$U$31+1,0)),0),""))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">
      <c r="A50" s="17">
        <f t="shared" si="2"/>
        <v>45</v>
      </c>
      <c r="B50" s="11"/>
      <c r="C50" s="11"/>
      <c r="D50" s="17" t="str">
        <f>IF(B50&lt;&gt;"",IFERROR(VLOOKUP(B50,SignOnSheet!$D$5:$N$27,7,FALSE),"NON_LISTED"),"")</f>
        <v/>
      </c>
      <c r="E50" s="18" t="str">
        <f>IF(B50&lt;&gt;"",IFERROR(VLOOKUP(B50,SignOnSheet!$D$5:$K$27,3,FALSE),"NON_LISTED"),"")</f>
        <v/>
      </c>
      <c r="F50" s="18" t="str">
        <f>IF(B50&lt;&gt;"",IFERROR(VLOOKUP(B50,SignOnSheet!$D$5:$K$27,4,FALSE),"NON_LISTED"),"")</f>
        <v/>
      </c>
      <c r="G50" s="18" t="str">
        <f>IF(B50&lt;&gt;"",IFERROR(VLOOKUP(B50,SignOnSheet!$D$5:$K$27,5,FALSE),"NON_LISTED"),"")</f>
        <v/>
      </c>
      <c r="H50" s="18" t="str">
        <f>IF(B50&lt;&gt;"",IFERROR(VLOOKUP(B50,SignOnSheet!$D$5:$K$27,6,FALSE),"NON_LISTED"),"")</f>
        <v/>
      </c>
      <c r="I50" s="27" t="str">
        <f>IF(B50&lt;&gt;"",IFERROR(VLOOKUP(B50,SignOnSheet!$D$5:$K$27,2,FALSE),"NON_LISTED"),"")</f>
        <v/>
      </c>
      <c r="J50" s="18" t="str">
        <f t="shared" si="3"/>
        <v/>
      </c>
      <c r="K50" s="19" t="str">
        <f t="shared" si="0"/>
        <v/>
      </c>
      <c r="L50" s="19" t="str">
        <f t="shared" si="1"/>
        <v/>
      </c>
      <c r="M50" s="18" t="str">
        <f>IF(ISTEXT(C50),SignOnSheet!$U$31+1,IF(C50&lt;&gt;"",IFERROR(IF(L50&gt;0,RANK(L50,IF(L$6:L$56&gt;0,L$6:L$56,),1)-COUNTIF(L$6:L$56,"=0"),IF(L50&lt;&gt;"",SignOnSheet!$U$31+1,0)),0),""))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">
      <c r="A51" s="17">
        <f t="shared" si="2"/>
        <v>46</v>
      </c>
      <c r="B51" s="11"/>
      <c r="C51" s="11"/>
      <c r="D51" s="17" t="str">
        <f>IF(B51&lt;&gt;"",IFERROR(VLOOKUP(B51,SignOnSheet!$D$5:$N$27,7,FALSE),"NON_LISTED"),"")</f>
        <v/>
      </c>
      <c r="E51" s="18" t="str">
        <f>IF(B51&lt;&gt;"",IFERROR(VLOOKUP(B51,SignOnSheet!$D$5:$K$27,3,FALSE),"NON_LISTED"),"")</f>
        <v/>
      </c>
      <c r="F51" s="18" t="str">
        <f>IF(B51&lt;&gt;"",IFERROR(VLOOKUP(B51,SignOnSheet!$D$5:$K$27,4,FALSE),"NON_LISTED"),"")</f>
        <v/>
      </c>
      <c r="G51" s="18" t="str">
        <f>IF(B51&lt;&gt;"",IFERROR(VLOOKUP(B51,SignOnSheet!$D$5:$K$27,5,FALSE),"NON_LISTED"),"")</f>
        <v/>
      </c>
      <c r="H51" s="18" t="str">
        <f>IF(B51&lt;&gt;"",IFERROR(VLOOKUP(B51,SignOnSheet!$D$5:$K$27,6,FALSE),"NON_LISTED"),"")</f>
        <v/>
      </c>
      <c r="I51" s="27" t="str">
        <f>IF(B51&lt;&gt;"",IFERROR(VLOOKUP(B51,SignOnSheet!$D$5:$K$27,2,FALSE),"NON_LISTED"),"")</f>
        <v/>
      </c>
      <c r="J51" s="18" t="str">
        <f t="shared" si="3"/>
        <v/>
      </c>
      <c r="K51" s="19" t="str">
        <f t="shared" si="0"/>
        <v/>
      </c>
      <c r="L51" s="19" t="str">
        <f t="shared" si="1"/>
        <v/>
      </c>
      <c r="M51" s="18" t="str">
        <f>IF(ISTEXT(C51),SignOnSheet!$U$31+1,IF(C51&lt;&gt;"",IFERROR(IF(L51&gt;0,RANK(L51,IF(L$6:L$56&gt;0,L$6:L$56,),1)-COUNTIF(L$6:L$56,"=0"),IF(L51&lt;&gt;"",SignOnSheet!$U$31+1,0)),0),""))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">
      <c r="A52" s="17">
        <f t="shared" si="2"/>
        <v>47</v>
      </c>
      <c r="B52" s="11"/>
      <c r="C52" s="11"/>
      <c r="D52" s="17" t="str">
        <f>IF(B52&lt;&gt;"",IFERROR(VLOOKUP(B52,SignOnSheet!$D$5:$N$27,7,FALSE),"NON_LISTED"),"")</f>
        <v/>
      </c>
      <c r="E52" s="18" t="str">
        <f>IF(B52&lt;&gt;"",IFERROR(VLOOKUP(B52,SignOnSheet!$D$5:$K$27,3,FALSE),"NON_LISTED"),"")</f>
        <v/>
      </c>
      <c r="F52" s="18" t="str">
        <f>IF(B52&lt;&gt;"",IFERROR(VLOOKUP(B52,SignOnSheet!$D$5:$K$27,4,FALSE),"NON_LISTED"),"")</f>
        <v/>
      </c>
      <c r="G52" s="18" t="str">
        <f>IF(B52&lt;&gt;"",IFERROR(VLOOKUP(B52,SignOnSheet!$D$5:$K$27,5,FALSE),"NON_LISTED"),"")</f>
        <v/>
      </c>
      <c r="H52" s="18" t="str">
        <f>IF(B52&lt;&gt;"",IFERROR(VLOOKUP(B52,SignOnSheet!$D$5:$K$27,6,FALSE),"NON_LISTED"),"")</f>
        <v/>
      </c>
      <c r="I52" s="27" t="str">
        <f>IF(B52&lt;&gt;"",IFERROR(VLOOKUP(B52,SignOnSheet!$D$5:$K$27,2,FALSE),"NON_LISTED"),"")</f>
        <v/>
      </c>
      <c r="J52" s="18" t="str">
        <f t="shared" si="3"/>
        <v/>
      </c>
      <c r="K52" s="19" t="str">
        <f t="shared" si="0"/>
        <v/>
      </c>
      <c r="L52" s="19" t="str">
        <f t="shared" si="1"/>
        <v/>
      </c>
      <c r="M52" s="18" t="str">
        <f>IF(ISTEXT(C52),SignOnSheet!$U$31+1,IF(C52&lt;&gt;"",IFERROR(IF(L52&gt;0,RANK(L52,IF(L$6:L$56&gt;0,L$6:L$56,),1)-COUNTIF(L$6:L$56,"=0"),IF(L52&lt;&gt;"",SignOnSheet!$U$31+1,0)),0),""))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">
      <c r="A53" s="17">
        <f t="shared" si="2"/>
        <v>48</v>
      </c>
      <c r="B53" s="11"/>
      <c r="C53" s="11"/>
      <c r="D53" s="17" t="str">
        <f>IF(B53&lt;&gt;"",IFERROR(VLOOKUP(B53,SignOnSheet!$D$5:$N$27,7,FALSE),"NON_LISTED"),"")</f>
        <v/>
      </c>
      <c r="E53" s="18" t="str">
        <f>IF(B53&lt;&gt;"",IFERROR(VLOOKUP(B53,SignOnSheet!$D$5:$K$27,3,FALSE),"NON_LISTED"),"")</f>
        <v/>
      </c>
      <c r="F53" s="18" t="str">
        <f>IF(B53&lt;&gt;"",IFERROR(VLOOKUP(B53,SignOnSheet!$D$5:$K$27,4,FALSE),"NON_LISTED"),"")</f>
        <v/>
      </c>
      <c r="G53" s="18" t="str">
        <f>IF(B53&lt;&gt;"",IFERROR(VLOOKUP(B53,SignOnSheet!$D$5:$K$27,5,FALSE),"NON_LISTED"),"")</f>
        <v/>
      </c>
      <c r="H53" s="18" t="str">
        <f>IF(B53&lt;&gt;"",IFERROR(VLOOKUP(B53,SignOnSheet!$D$5:$K$27,6,FALSE),"NON_LISTED"),"")</f>
        <v/>
      </c>
      <c r="I53" s="27" t="str">
        <f>IF(B53&lt;&gt;"",IFERROR(VLOOKUP(B53,SignOnSheet!$D$5:$K$27,2,FALSE),"NON_LISTED"),"")</f>
        <v/>
      </c>
      <c r="J53" s="18" t="str">
        <f t="shared" si="3"/>
        <v/>
      </c>
      <c r="K53" s="19" t="str">
        <f t="shared" si="0"/>
        <v/>
      </c>
      <c r="L53" s="19" t="str">
        <f t="shared" si="1"/>
        <v/>
      </c>
      <c r="M53" s="18" t="str">
        <f>IF(ISTEXT(C53),SignOnSheet!$U$31+1,IF(C53&lt;&gt;"",IFERROR(IF(L53&gt;0,RANK(L53,IF(L$6:L$56&gt;0,L$6:L$56,),1)-COUNTIF(L$6:L$56,"=0"),IF(L53&lt;&gt;"",SignOnSheet!$U$31+1,0)),0),""))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">
      <c r="A54" s="17">
        <f t="shared" si="2"/>
        <v>49</v>
      </c>
      <c r="B54" s="11"/>
      <c r="C54" s="11"/>
      <c r="D54" s="17" t="str">
        <f>IF(B54&lt;&gt;"",IFERROR(VLOOKUP(B54,SignOnSheet!$D$5:$N$27,7,FALSE),"NON_LISTED"),"")</f>
        <v/>
      </c>
      <c r="E54" s="18" t="str">
        <f>IF(B54&lt;&gt;"",IFERROR(VLOOKUP(B54,SignOnSheet!$D$5:$K$27,3,FALSE),"NON_LISTED"),"")</f>
        <v/>
      </c>
      <c r="F54" s="18" t="str">
        <f>IF(B54&lt;&gt;"",IFERROR(VLOOKUP(B54,SignOnSheet!$D$5:$K$27,4,FALSE),"NON_LISTED"),"")</f>
        <v/>
      </c>
      <c r="G54" s="18" t="str">
        <f>IF(B54&lt;&gt;"",IFERROR(VLOOKUP(B54,SignOnSheet!$D$5:$K$27,5,FALSE),"NON_LISTED"),"")</f>
        <v/>
      </c>
      <c r="H54" s="18" t="str">
        <f>IF(B54&lt;&gt;"",IFERROR(VLOOKUP(B54,SignOnSheet!$D$5:$K$27,6,FALSE),"NON_LISTED"),"")</f>
        <v/>
      </c>
      <c r="I54" s="27" t="str">
        <f>IF(B54&lt;&gt;"",IFERROR(VLOOKUP(B54,SignOnSheet!$D$5:$K$27,2,FALSE),"NON_LISTED"),"")</f>
        <v/>
      </c>
      <c r="J54" s="18" t="str">
        <f t="shared" si="3"/>
        <v/>
      </c>
      <c r="K54" s="19" t="str">
        <f t="shared" si="0"/>
        <v/>
      </c>
      <c r="L54" s="19" t="str">
        <f t="shared" si="1"/>
        <v/>
      </c>
      <c r="M54" s="18" t="str">
        <f>IF(ISTEXT(C54),SignOnSheet!$U$31+1,IF(C54&lt;&gt;"",IFERROR(IF(L54&gt;0,RANK(L54,IF(L$6:L$56&gt;0,L$6:L$56,),1)-COUNTIF(L$6:L$56,"=0"),IF(L54&lt;&gt;"",SignOnSheet!$U$31+1,0)),0),""))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">
      <c r="A55" s="17">
        <f t="shared" si="2"/>
        <v>50</v>
      </c>
      <c r="B55" s="11"/>
      <c r="C55" s="11"/>
      <c r="D55" s="17" t="str">
        <f>IF(B55&lt;&gt;"",IFERROR(VLOOKUP(B55,SignOnSheet!$D$5:$N$27,7,FALSE),"NON_LISTED"),"")</f>
        <v/>
      </c>
      <c r="E55" s="18" t="str">
        <f>IF(B55&lt;&gt;"",IFERROR(VLOOKUP(B55,SignOnSheet!$D$5:$K$27,3,FALSE),"NON_LISTED"),"")</f>
        <v/>
      </c>
      <c r="F55" s="18" t="str">
        <f>IF(B55&lt;&gt;"",IFERROR(VLOOKUP(B55,SignOnSheet!$D$5:$K$27,4,FALSE),"NON_LISTED"),"")</f>
        <v/>
      </c>
      <c r="G55" s="18" t="str">
        <f>IF(B55&lt;&gt;"",IFERROR(VLOOKUP(B55,SignOnSheet!$D$5:$K$27,5,FALSE),"NON_LISTED"),"")</f>
        <v/>
      </c>
      <c r="H55" s="18" t="str">
        <f>IF(B55&lt;&gt;"",IFERROR(VLOOKUP(B55,SignOnSheet!$D$5:$K$27,6,FALSE),"NON_LISTED"),"")</f>
        <v/>
      </c>
      <c r="I55" s="27" t="str">
        <f>IF(B55&lt;&gt;"",IFERROR(VLOOKUP(B55,SignOnSheet!$D$5:$K$27,2,FALSE),"NON_LISTED"),"")</f>
        <v/>
      </c>
      <c r="J55" s="18" t="str">
        <f t="shared" si="3"/>
        <v/>
      </c>
      <c r="K55" s="19" t="str">
        <f t="shared" si="0"/>
        <v/>
      </c>
      <c r="L55" s="19" t="str">
        <f t="shared" si="1"/>
        <v/>
      </c>
      <c r="M55" s="18" t="str">
        <f>IF(ISTEXT(C55),SignOnSheet!$U$31+1,IF(C55&lt;&gt;"",IFERROR(IF(L55&gt;0,RANK(L55,IF(L$6:L$56&gt;0,L$6:L$56,),1)-COUNTIF(L$6:L$56,"=0"),IF(L55&lt;&gt;"",SignOnSheet!$U$31+1,0)),0),""))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">
      <c r="A56" s="17">
        <f t="shared" si="2"/>
        <v>51</v>
      </c>
      <c r="B56" s="11"/>
      <c r="C56" s="11"/>
      <c r="D56" s="17" t="str">
        <f>IF(B56&lt;&gt;"",IFERROR(VLOOKUP(B56,SignOnSheet!$D$5:$N$27,7,FALSE),"NON_LISTED"),"")</f>
        <v/>
      </c>
      <c r="E56" s="18" t="str">
        <f>IF(B56&lt;&gt;"",IFERROR(VLOOKUP(B56,SignOnSheet!$D$5:$K$27,3,FALSE),"NON_LISTED"),"")</f>
        <v/>
      </c>
      <c r="F56" s="18" t="str">
        <f>IF(B56&lt;&gt;"",IFERROR(VLOOKUP(B56,SignOnSheet!$D$5:$K$27,4,FALSE),"NON_LISTED"),"")</f>
        <v/>
      </c>
      <c r="G56" s="18" t="str">
        <f>IF(B56&lt;&gt;"",IFERROR(VLOOKUP(B56,SignOnSheet!$D$5:$K$27,5,FALSE),"NON_LISTED"),"")</f>
        <v/>
      </c>
      <c r="H56" s="18" t="str">
        <f>IF(B56&lt;&gt;"",IFERROR(VLOOKUP(B56,SignOnSheet!$D$5:$K$27,6,FALSE),"NON_LISTED"),"")</f>
        <v/>
      </c>
      <c r="I56" s="27" t="str">
        <f>IF(B56&lt;&gt;"",IFERROR(VLOOKUP(B56,SignOnSheet!$D$5:$K$27,2,FALSE),"NON_LISTED"),"")</f>
        <v/>
      </c>
      <c r="J56" s="18" t="str">
        <f t="shared" si="3"/>
        <v/>
      </c>
      <c r="K56" s="19" t="str">
        <f t="shared" si="0"/>
        <v/>
      </c>
      <c r="L56" s="19" t="str">
        <f t="shared" si="1"/>
        <v/>
      </c>
      <c r="M56" s="18" t="str">
        <f>IF(ISTEXT(C56),SignOnSheet!$U$31+1,IF(C56&lt;&gt;"",IFERROR(IF(L56&gt;0,RANK(L56,IF(L$6:L$56&gt;0,L$6:L$56,),1)-COUNTIF(L$6:L$56,"=0"),IF(L56&lt;&gt;"",SignOnSheet!$U$31+1,0)),0),""))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5:M55">
      <sortCondition ref="M4"/>
    </sortState>
  </autoFilter>
  <mergeCells count="1">
    <mergeCell ref="N4:T4"/>
  </mergeCells>
  <conditionalFormatting sqref="B36:B40">
    <cfRule type="duplicateValues" dxfId="49" priority="10"/>
  </conditionalFormatting>
  <conditionalFormatting sqref="B34:B35">
    <cfRule type="duplicateValues" dxfId="48" priority="9"/>
  </conditionalFormatting>
  <conditionalFormatting sqref="C24">
    <cfRule type="duplicateValues" dxfId="47" priority="8"/>
  </conditionalFormatting>
  <conditionalFormatting sqref="B24:B33">
    <cfRule type="duplicateValues" dxfId="46" priority="7"/>
  </conditionalFormatting>
  <conditionalFormatting sqref="B22:B23">
    <cfRule type="duplicateValues" dxfId="45" priority="1"/>
  </conditionalFormatting>
  <conditionalFormatting sqref="C6:C12">
    <cfRule type="duplicateValues" dxfId="44" priority="2"/>
  </conditionalFormatting>
  <conditionalFormatting sqref="B6:B21">
    <cfRule type="duplicateValues" dxfId="43" priority="3"/>
  </conditionalFormatting>
  <pageMargins left="0.70866141732283472" right="0.70866141732283472" top="0.74803149606299213" bottom="0.74803149606299213" header="0.31496062992125984" footer="0.31496062992125984"/>
  <pageSetup scale="6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Y58"/>
  <sheetViews>
    <sheetView view="pageBreakPreview" topLeftCell="A2" zoomScale="85" zoomScaleSheetLayoutView="85" workbookViewId="0">
      <selection activeCell="D28" sqref="D28"/>
    </sheetView>
  </sheetViews>
  <sheetFormatPr defaultColWidth="8.85546875" defaultRowHeight="12.75" x14ac:dyDescent="0.2"/>
  <cols>
    <col min="3" max="3" width="10.42578125" customWidth="1"/>
    <col min="4" max="4" width="35.85546875" customWidth="1"/>
    <col min="5" max="5" width="10.85546875" customWidth="1"/>
    <col min="6" max="7" width="7.140625" customWidth="1"/>
    <col min="8" max="8" width="6" customWidth="1"/>
    <col min="9" max="9" width="1.28515625" customWidth="1"/>
    <col min="11" max="11" width="6" bestFit="1" customWidth="1"/>
    <col min="12" max="12" width="10" customWidth="1"/>
    <col min="13" max="13" width="11" customWidth="1"/>
    <col min="14" max="14" width="8.140625" hidden="1" customWidth="1"/>
    <col min="15" max="15" width="8" customWidth="1"/>
    <col min="16" max="16" width="8.140625" customWidth="1"/>
    <col min="17" max="17" width="3.85546875" customWidth="1"/>
    <col min="18" max="18" width="8.140625" customWidth="1"/>
    <col min="19" max="20" width="8.42578125" customWidth="1"/>
  </cols>
  <sheetData>
    <row r="1" spans="1:25" s="43" customFormat="1" ht="150" customHeight="1" x14ac:dyDescent="0.2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</row>
    <row r="2" spans="1:25" ht="15.75" x14ac:dyDescent="0.25">
      <c r="B2" s="14" t="s">
        <v>25</v>
      </c>
      <c r="C2" s="13">
        <v>6</v>
      </c>
      <c r="F2" s="84"/>
      <c r="G2" s="84"/>
      <c r="H2" s="84"/>
      <c r="I2" s="84"/>
      <c r="J2" s="84"/>
    </row>
    <row r="3" spans="1:25" x14ac:dyDescent="0.2">
      <c r="B3" s="41" t="s">
        <v>280</v>
      </c>
      <c r="C3" s="83" t="s">
        <v>420</v>
      </c>
      <c r="F3" s="84"/>
      <c r="G3" s="84"/>
      <c r="H3" s="84"/>
      <c r="I3" s="84"/>
      <c r="J3" s="18">
        <f>-1*(IFERROR(IF(LEFT(C3,1)&lt;&gt;"D",IFERROR(RIGHT(C3,2)+LEFT(RIGHT(C3,4),2)*60+(C3-RIGHT(C3,4))/10000*3600,""),"" ),""))</f>
        <v>-360</v>
      </c>
    </row>
    <row r="4" spans="1:25" x14ac:dyDescent="0.2">
      <c r="B4" s="41" t="s">
        <v>281</v>
      </c>
      <c r="C4">
        <v>0</v>
      </c>
      <c r="J4" s="18">
        <f>IFERROR(IF(LEFT(C4,1)&lt;&gt;"D",IFERROR(RIGHT(C4,2)+LEFT(RIGHT(C4,4),2)*60+(C4-RIGHT(C4,4))/10000*3600,""),"" ),"")</f>
        <v>0</v>
      </c>
      <c r="N4" s="134"/>
      <c r="O4" s="134"/>
      <c r="P4" s="134"/>
      <c r="Q4" s="134"/>
      <c r="R4" s="134"/>
      <c r="S4" s="134"/>
      <c r="T4" s="134"/>
    </row>
    <row r="5" spans="1:25" ht="51" x14ac:dyDescent="0.2">
      <c r="A5" s="16" t="s">
        <v>9</v>
      </c>
      <c r="B5" s="16" t="s">
        <v>0</v>
      </c>
      <c r="C5" s="16" t="s">
        <v>38</v>
      </c>
      <c r="D5" s="16" t="s">
        <v>1</v>
      </c>
      <c r="E5" s="16" t="s">
        <v>2</v>
      </c>
      <c r="F5" s="16" t="s">
        <v>32</v>
      </c>
      <c r="G5" s="16" t="s">
        <v>17</v>
      </c>
      <c r="H5" s="16" t="s">
        <v>47</v>
      </c>
      <c r="I5" s="16" t="s">
        <v>34</v>
      </c>
      <c r="J5" s="16" t="s">
        <v>5</v>
      </c>
      <c r="K5" s="16" t="s">
        <v>3</v>
      </c>
      <c r="L5" s="16" t="s">
        <v>6</v>
      </c>
      <c r="M5" s="16" t="s">
        <v>11</v>
      </c>
      <c r="N5" s="16" t="s">
        <v>23</v>
      </c>
      <c r="O5" s="16"/>
      <c r="P5" s="16"/>
      <c r="Q5" s="16"/>
      <c r="R5" s="16"/>
      <c r="S5" s="16"/>
      <c r="T5" s="16"/>
      <c r="V5">
        <v>11</v>
      </c>
      <c r="W5">
        <v>12</v>
      </c>
      <c r="X5">
        <v>13</v>
      </c>
      <c r="Y5">
        <v>14</v>
      </c>
    </row>
    <row r="6" spans="1:25" x14ac:dyDescent="0.2">
      <c r="A6" s="17" t="e">
        <f>A5+1</f>
        <v>#VALUE!</v>
      </c>
      <c r="B6" s="11">
        <v>23</v>
      </c>
      <c r="C6" s="11">
        <v>4524</v>
      </c>
      <c r="D6" s="17" t="str">
        <f>IF(B6&lt;&gt;"",IFERROR(VLOOKUP(B6,SignOnSheet!$D$5:$N$27,7,FALSE),"NON_LISTED"),"")</f>
        <v>Garth Loudon-Robbie Edouard-Betsy</v>
      </c>
      <c r="E6" s="18" t="str">
        <f>IF(B6&lt;&gt;"",IFERROR(VLOOKUP(B6,SignOnSheet!$D$5:$K$27,3,FALSE),"NON_LISTED"),"")</f>
        <v>Hobie 16</v>
      </c>
      <c r="F6" s="18">
        <f>IF(B6&lt;&gt;"",IFERROR(VLOOKUP(B6,SignOnSheet!$D$5:$K$27,4,FALSE),"NON_LISTED"),"")</f>
        <v>1.21</v>
      </c>
      <c r="G6" s="18" t="str">
        <f>IF(B6&lt;&gt;"",IFERROR(VLOOKUP(B6,SignOnSheet!$D$5:$K$27,5,FALSE),"NON_LISTED"),"")</f>
        <v>B</v>
      </c>
      <c r="H6" s="18">
        <f>IF(B6&lt;&gt;"",IFERROR(VLOOKUP(B6,SignOnSheet!$D$5:$K$27,6,FALSE),"NON_LISTED"),"")</f>
        <v>3</v>
      </c>
      <c r="I6" s="39">
        <f>IF(B6&lt;&gt;"",IFERROR(VLOOKUP(B6,SignOnSheet!$D$5:$K$27,2,FALSE),"NON_LISTED"),"")</f>
        <v>0</v>
      </c>
      <c r="J6" s="18">
        <f t="shared" ref="J6:J37" si="0">IFERROR(IF(LEFT(C6,1)&lt;&gt;"D",IFERROR(RIGHT(C6,2)+LEFT(RIGHT(C6,4),2)*60+(C6-RIGHT(C6,4))/10000*3600-IF(G6="B",$J$4,$J$3),""),"" ),"")</f>
        <v>2724</v>
      </c>
      <c r="K6" s="19">
        <f t="shared" ref="K6:K37" si="1">IF(C6&lt;&gt;"",IFERROR(IF(C6&gt;0,RANK(J6,IF(J$6:J$56&gt;0,J$6:J$56,),1)-COUNTIF(J$6:J$56,"=0"),IF(C6="",COUNT(J$6:J$56)+1,0)),0),"")</f>
        <v>1</v>
      </c>
      <c r="L6" s="19">
        <f t="shared" ref="L6:L37" si="2">IFERROR(IF(J6&lt;&gt;"",J6/F6,"")/H6,"")</f>
        <v>750.41322314049592</v>
      </c>
      <c r="M6" s="18">
        <f>IF(ISTEXT(C6),SignOnSheet!$U$31+1,IF(C6&lt;&gt;"",IFERROR(IF(L6&gt;0,RANK(L6,IF(L$6:L$56&gt;0,L$6:L$56,),1)-COUNTIF(L$6:L$56,"=0"),IF(L6&lt;&gt;"",SignOnSheet!$U$31+1,0)),0),""))</f>
        <v>1</v>
      </c>
      <c r="N6" s="20" t="e">
        <f>IF(#REF!=N$5,IF(L6="",MAX($L$6:$L$56)+1,L6),"")</f>
        <v>#REF!</v>
      </c>
      <c r="O6" s="20"/>
      <c r="P6" s="20"/>
      <c r="Q6" s="20"/>
      <c r="R6" s="18"/>
      <c r="S6" s="20"/>
      <c r="T6" s="18"/>
      <c r="U6" t="s">
        <v>7</v>
      </c>
    </row>
    <row r="7" spans="1:25" x14ac:dyDescent="0.2">
      <c r="A7" s="17">
        <v>1</v>
      </c>
      <c r="B7" s="35">
        <v>115106</v>
      </c>
      <c r="C7" s="35">
        <v>4609</v>
      </c>
      <c r="D7" s="17" t="str">
        <f>IF(B7&lt;&gt;"",IFERROR(VLOOKUP(B7,SignOnSheet!$D$5:$N$27,7,FALSE),"NON_LISTED"),"")</f>
        <v>Robert Fine-Stephanie Goodyer</v>
      </c>
      <c r="E7" s="18" t="str">
        <f>IF(B7&lt;&gt;"",IFERROR(VLOOKUP(B7,SignOnSheet!$D$5:$K$27,3,FALSE),"NON_LISTED"),"")</f>
        <v>Hobie 16</v>
      </c>
      <c r="F7" s="18">
        <f>IF(B7&lt;&gt;"",IFERROR(VLOOKUP(B7,SignOnSheet!$D$5:$K$27,4,FALSE),"NON_LISTED"),"")</f>
        <v>1.21</v>
      </c>
      <c r="G7" s="18" t="str">
        <f>IF(B7&lt;&gt;"",IFERROR(VLOOKUP(B7,SignOnSheet!$D$5:$K$27,5,FALSE),"NON_LISTED"),"")</f>
        <v>B</v>
      </c>
      <c r="H7" s="18">
        <f>IF(B7&lt;&gt;"",IFERROR(VLOOKUP(B7,SignOnSheet!$D$5:$K$27,6,FALSE),"NON_LISTED"),"")</f>
        <v>3</v>
      </c>
      <c r="I7" s="39">
        <f>IF(B7&lt;&gt;"",IFERROR(VLOOKUP(B7,SignOnSheet!$D$5:$K$27,2,FALSE),"NON_LISTED"),"")</f>
        <v>0</v>
      </c>
      <c r="J7" s="18">
        <f t="shared" si="0"/>
        <v>2769</v>
      </c>
      <c r="K7" s="19">
        <f t="shared" si="1"/>
        <v>2</v>
      </c>
      <c r="L7" s="19">
        <f t="shared" si="2"/>
        <v>762.80991735537191</v>
      </c>
      <c r="M7" s="18">
        <f>IF(ISTEXT(C7),SignOnSheet!$U$31+1,IF(C7&lt;&gt;"",IFERROR(IF(L7&gt;0,RANK(L7,IF(L$6:L$56&gt;0,L$6:L$56,),1)-COUNTIF(L$6:L$56,"=0"),IF(L7&lt;&gt;"",SignOnSheet!$U$31+1,0)),0),""))</f>
        <v>2</v>
      </c>
      <c r="N7" s="20" t="e">
        <f>IF(#REF!=N$5,IF(L7="",MAX($L$6:$L$56)+1,L7),"")</f>
        <v>#REF!</v>
      </c>
      <c r="O7" s="20"/>
      <c r="P7" s="20"/>
      <c r="Q7" s="20"/>
      <c r="R7" s="18"/>
      <c r="S7" s="20"/>
      <c r="T7" s="18"/>
      <c r="U7" t="s">
        <v>13</v>
      </c>
    </row>
    <row r="8" spans="1:25" x14ac:dyDescent="0.2">
      <c r="A8" s="17">
        <f t="shared" ref="A8:A39" si="3">A7+1</f>
        <v>2</v>
      </c>
      <c r="B8" s="11">
        <v>114146</v>
      </c>
      <c r="C8" s="11">
        <v>4706</v>
      </c>
      <c r="D8" s="17" t="str">
        <f>IF(B8&lt;&gt;"",IFERROR(VLOOKUP(B8,SignOnSheet!$D$5:$N$27,7,FALSE),"NON_LISTED"),"")</f>
        <v>Andrew Boyd-Kim Troll</v>
      </c>
      <c r="E8" s="18" t="str">
        <f>IF(B8&lt;&gt;"",IFERROR(VLOOKUP(B8,SignOnSheet!$D$5:$K$27,3,FALSE),"NON_LISTED"),"")</f>
        <v>Hobie 16</v>
      </c>
      <c r="F8" s="18">
        <f>IF(B8&lt;&gt;"",IFERROR(VLOOKUP(B8,SignOnSheet!$D$5:$K$27,4,FALSE),"NON_LISTED"),"")</f>
        <v>1.21</v>
      </c>
      <c r="G8" s="18" t="str">
        <f>IF(B8&lt;&gt;"",IFERROR(VLOOKUP(B8,SignOnSheet!$D$5:$K$27,5,FALSE),"NON_LISTED"),"")</f>
        <v>B</v>
      </c>
      <c r="H8" s="18">
        <f>IF(B8&lt;&gt;"",IFERROR(VLOOKUP(B8,SignOnSheet!$D$5:$K$27,6,FALSE),"NON_LISTED"),"")</f>
        <v>3</v>
      </c>
      <c r="I8" s="39">
        <f>IF(B8&lt;&gt;"",IFERROR(VLOOKUP(B8,SignOnSheet!$D$5:$K$27,2,FALSE),"NON_LISTED"),"")</f>
        <v>0</v>
      </c>
      <c r="J8" s="18">
        <f t="shared" si="0"/>
        <v>2826</v>
      </c>
      <c r="K8" s="19">
        <f t="shared" si="1"/>
        <v>3</v>
      </c>
      <c r="L8" s="19">
        <f t="shared" si="2"/>
        <v>778.512396694215</v>
      </c>
      <c r="M8" s="18">
        <f>IF(ISTEXT(C8),SignOnSheet!$U$31+1,IF(C8&lt;&gt;"",IFERROR(IF(L8&gt;0,RANK(L8,IF(L$6:L$56&gt;0,L$6:L$56,),1)-COUNTIF(L$6:L$56,"=0"),IF(L8&lt;&gt;"",SignOnSheet!$U$31+1,0)),0),""))</f>
        <v>3</v>
      </c>
      <c r="N8" s="20" t="e">
        <f>IF(#REF!=N$5,IF(L8="",MAX($L$6:$L$56)+1,L8),"")</f>
        <v>#REF!</v>
      </c>
      <c r="O8" s="20"/>
      <c r="P8" s="20"/>
      <c r="Q8" s="20"/>
      <c r="R8" s="18"/>
      <c r="S8" s="20"/>
      <c r="T8" s="18"/>
      <c r="U8" t="s">
        <v>14</v>
      </c>
      <c r="V8" t="s">
        <v>15</v>
      </c>
    </row>
    <row r="9" spans="1:25" x14ac:dyDescent="0.2">
      <c r="A9" s="17">
        <f t="shared" si="3"/>
        <v>3</v>
      </c>
      <c r="B9" s="11">
        <v>113744</v>
      </c>
      <c r="C9" s="11">
        <v>4755</v>
      </c>
      <c r="D9" s="17" t="str">
        <f>IF(B9&lt;&gt;"",IFERROR(VLOOKUP(B9,SignOnSheet!$D$5:$N$27,7,FALSE),"NON_LISTED"),"")</f>
        <v>Grahame Southwick-Sharon Rayner</v>
      </c>
      <c r="E9" s="18" t="str">
        <f>IF(B9&lt;&gt;"",IFERROR(VLOOKUP(B9,SignOnSheet!$D$5:$K$27,3,FALSE),"NON_LISTED"),"")</f>
        <v>Hobie 16</v>
      </c>
      <c r="F9" s="18">
        <f>IF(B9&lt;&gt;"",IFERROR(VLOOKUP(B9,SignOnSheet!$D$5:$K$27,4,FALSE),"NON_LISTED"),"")</f>
        <v>1.21</v>
      </c>
      <c r="G9" s="18" t="str">
        <f>IF(B9&lt;&gt;"",IFERROR(VLOOKUP(B9,SignOnSheet!$D$5:$K$27,5,FALSE),"NON_LISTED"),"")</f>
        <v>B</v>
      </c>
      <c r="H9" s="18">
        <f>IF(B9&lt;&gt;"",IFERROR(VLOOKUP(B9,SignOnSheet!$D$5:$K$27,6,FALSE),"NON_LISTED"),"")</f>
        <v>3</v>
      </c>
      <c r="I9" s="39">
        <f>IF(B9&lt;&gt;"",IFERROR(VLOOKUP(B9,SignOnSheet!$D$5:$K$27,2,FALSE),"NON_LISTED"),"")</f>
        <v>0</v>
      </c>
      <c r="J9" s="18">
        <f t="shared" si="0"/>
        <v>2875</v>
      </c>
      <c r="K9" s="19">
        <f t="shared" si="1"/>
        <v>4</v>
      </c>
      <c r="L9" s="19">
        <f t="shared" si="2"/>
        <v>792.01101928374658</v>
      </c>
      <c r="M9" s="18">
        <f>IF(ISTEXT(C9),SignOnSheet!$U$31+1,IF(C9&lt;&gt;"",IFERROR(IF(L9&gt;0,RANK(L9,IF(L$6:L$56&gt;0,L$6:L$56,),1)-COUNTIF(L$6:L$56,"=0"),IF(L9&lt;&gt;"",SignOnSheet!$U$31+1,0)),0),""))</f>
        <v>4</v>
      </c>
      <c r="N9" s="20" t="e">
        <f>IF(#REF!=N$5,IF(L9="",MAX($L$6:$L$56)+1,L9),"")</f>
        <v>#REF!</v>
      </c>
      <c r="O9" s="20"/>
      <c r="P9" s="20"/>
      <c r="Q9" s="20"/>
      <c r="R9" s="18"/>
      <c r="S9" s="20"/>
      <c r="T9" s="18"/>
      <c r="U9" t="s">
        <v>16</v>
      </c>
    </row>
    <row r="10" spans="1:25" x14ac:dyDescent="0.2">
      <c r="A10" s="17">
        <f t="shared" si="3"/>
        <v>4</v>
      </c>
      <c r="B10" s="11">
        <v>91082</v>
      </c>
      <c r="C10" s="11">
        <v>4845</v>
      </c>
      <c r="D10" s="17" t="str">
        <f>IF(B10&lt;&gt;"",IFERROR(VLOOKUP(B10,SignOnSheet!$D$5:$N$27,7,FALSE),"NON_LISTED"),"")</f>
        <v>David Scott-Suzanne Morton</v>
      </c>
      <c r="E10" s="18" t="str">
        <f>IF(B10&lt;&gt;"",IFERROR(VLOOKUP(B10,SignOnSheet!$D$5:$K$27,3,FALSE),"NON_LISTED"),"")</f>
        <v>Hobie 16</v>
      </c>
      <c r="F10" s="18">
        <f>IF(B10&lt;&gt;"",IFERROR(VLOOKUP(B10,SignOnSheet!$D$5:$K$27,4,FALSE),"NON_LISTED"),"")</f>
        <v>1.21</v>
      </c>
      <c r="G10" s="18" t="str">
        <f>IF(B10&lt;&gt;"",IFERROR(VLOOKUP(B10,SignOnSheet!$D$5:$K$27,5,FALSE),"NON_LISTED"),"")</f>
        <v>B</v>
      </c>
      <c r="H10" s="18">
        <f>IF(B10&lt;&gt;"",IFERROR(VLOOKUP(B10,SignOnSheet!$D$5:$K$27,6,FALSE),"NON_LISTED"),"")</f>
        <v>3</v>
      </c>
      <c r="I10" s="39">
        <f>IF(B10&lt;&gt;"",IFERROR(VLOOKUP(B10,SignOnSheet!$D$5:$K$27,2,FALSE),"NON_LISTED"),"")</f>
        <v>0</v>
      </c>
      <c r="J10" s="18">
        <f t="shared" si="0"/>
        <v>2925</v>
      </c>
      <c r="K10" s="19">
        <f t="shared" si="1"/>
        <v>5</v>
      </c>
      <c r="L10" s="19">
        <f t="shared" si="2"/>
        <v>805.78512396694214</v>
      </c>
      <c r="M10" s="18">
        <f>IF(ISTEXT(C10),SignOnSheet!$U$31+1,IF(C10&lt;&gt;"",IFERROR(IF(L10&gt;0,RANK(L10,IF(L$6:L$56&gt;0,L$6:L$56,),1)-COUNTIF(L$6:L$56,"=0"),IF(L10&lt;&gt;"",SignOnSheet!$U$31+1,0)),0),""))</f>
        <v>5</v>
      </c>
      <c r="N10" s="20" t="e">
        <f>IF(#REF!=N$5,IF(L10="",MAX($L$6:$L$56)+1,L10),"")</f>
        <v>#REF!</v>
      </c>
      <c r="O10" s="20"/>
      <c r="P10" s="20"/>
      <c r="Q10" s="20"/>
      <c r="R10" s="18"/>
      <c r="S10" s="20"/>
      <c r="T10" s="18"/>
    </row>
    <row r="11" spans="1:25" x14ac:dyDescent="0.2">
      <c r="A11" s="17">
        <f t="shared" si="3"/>
        <v>5</v>
      </c>
      <c r="B11" s="11">
        <v>112480</v>
      </c>
      <c r="C11" s="11">
        <v>4906</v>
      </c>
      <c r="D11" s="17" t="str">
        <f>IF(B11&lt;&gt;"",IFERROR(VLOOKUP(B11,SignOnSheet!$D$5:$N$27,7,FALSE),"NON_LISTED"),"")</f>
        <v>Craig Wood-Carrie Wood</v>
      </c>
      <c r="E11" s="18" t="str">
        <f>IF(B11&lt;&gt;"",IFERROR(VLOOKUP(B11,SignOnSheet!$D$5:$K$27,3,FALSE),"NON_LISTED"),"")</f>
        <v>Hobie 16</v>
      </c>
      <c r="F11" s="18">
        <f>IF(B11&lt;&gt;"",IFERROR(VLOOKUP(B11,SignOnSheet!$D$5:$K$27,4,FALSE),"NON_LISTED"),"")</f>
        <v>1.21</v>
      </c>
      <c r="G11" s="18" t="str">
        <f>IF(B11&lt;&gt;"",IFERROR(VLOOKUP(B11,SignOnSheet!$D$5:$K$27,5,FALSE),"NON_LISTED"),"")</f>
        <v>B</v>
      </c>
      <c r="H11" s="18">
        <f>IF(B11&lt;&gt;"",IFERROR(VLOOKUP(B11,SignOnSheet!$D$5:$K$27,6,FALSE),"NON_LISTED"),"")</f>
        <v>3</v>
      </c>
      <c r="I11" s="39">
        <f>IF(B11&lt;&gt;"",IFERROR(VLOOKUP(B11,SignOnSheet!$D$5:$K$27,2,FALSE),"NON_LISTED"),"")</f>
        <v>0</v>
      </c>
      <c r="J11" s="18">
        <f t="shared" si="0"/>
        <v>2946</v>
      </c>
      <c r="K11" s="19">
        <f t="shared" si="1"/>
        <v>6</v>
      </c>
      <c r="L11" s="19">
        <f t="shared" si="2"/>
        <v>811.57024793388427</v>
      </c>
      <c r="M11" s="18">
        <f>IF(ISTEXT(C11),SignOnSheet!$U$31+1,IF(C11&lt;&gt;"",IFERROR(IF(L11&gt;0,RANK(L11,IF(L$6:L$56&gt;0,L$6:L$56,),1)-COUNTIF(L$6:L$56,"=0"),IF(L11&lt;&gt;"",SignOnSheet!$U$31+1,0)),0),""))</f>
        <v>6</v>
      </c>
      <c r="N11" s="20" t="e">
        <f>IF(#REF!=N$5,IF(L11="",MAX($L$6:$L$56)+1,L11),"")</f>
        <v>#REF!</v>
      </c>
      <c r="O11" s="20"/>
      <c r="P11" s="20"/>
      <c r="Q11" s="20"/>
      <c r="R11" s="18"/>
      <c r="S11" s="20"/>
      <c r="T11" s="18"/>
    </row>
    <row r="12" spans="1:25" x14ac:dyDescent="0.2">
      <c r="A12" s="17">
        <f t="shared" si="3"/>
        <v>6</v>
      </c>
      <c r="B12" s="11">
        <v>113344</v>
      </c>
      <c r="C12" s="11">
        <v>5014</v>
      </c>
      <c r="D12" s="17" t="str">
        <f>IF(B12&lt;&gt;"",IFERROR(VLOOKUP(B12,SignOnSheet!$D$5:$N$27,7,FALSE),"NON_LISTED"),"")</f>
        <v>Cyrille Girardin-Rob Pettit</v>
      </c>
      <c r="E12" s="18" t="str">
        <f>IF(B12&lt;&gt;"",IFERROR(VLOOKUP(B12,SignOnSheet!$D$5:$K$27,3,FALSE),"NON_LISTED"),"")</f>
        <v>Hobie 16</v>
      </c>
      <c r="F12" s="18">
        <f>IF(B12&lt;&gt;"",IFERROR(VLOOKUP(B12,SignOnSheet!$D$5:$K$27,4,FALSE),"NON_LISTED"),"")</f>
        <v>1.21</v>
      </c>
      <c r="G12" s="18" t="str">
        <f>IF(B12&lt;&gt;"",IFERROR(VLOOKUP(B12,SignOnSheet!$D$5:$K$27,5,FALSE),"NON_LISTED"),"")</f>
        <v>B</v>
      </c>
      <c r="H12" s="18">
        <f>IF(B12&lt;&gt;"",IFERROR(VLOOKUP(B12,SignOnSheet!$D$5:$K$27,6,FALSE),"NON_LISTED"),"")</f>
        <v>3</v>
      </c>
      <c r="I12" s="39">
        <f>IF(B12&lt;&gt;"",IFERROR(VLOOKUP(B12,SignOnSheet!$D$5:$K$27,2,FALSE),"NON_LISTED"),"")</f>
        <v>0</v>
      </c>
      <c r="J12" s="18">
        <f t="shared" si="0"/>
        <v>3014</v>
      </c>
      <c r="K12" s="19">
        <f t="shared" si="1"/>
        <v>7</v>
      </c>
      <c r="L12" s="19">
        <f t="shared" si="2"/>
        <v>830.30303030303037</v>
      </c>
      <c r="M12" s="18">
        <f>IF(ISTEXT(C12),SignOnSheet!$U$31+1,IF(C12&lt;&gt;"",IFERROR(IF(L12&gt;0,RANK(L12,IF(L$6:L$56&gt;0,L$6:L$56,),1)-COUNTIF(L$6:L$56,"=0"),IF(L12&lt;&gt;"",SignOnSheet!$U$31+1,0)),0),""))</f>
        <v>7</v>
      </c>
      <c r="N12" s="20" t="e">
        <f>IF(#REF!=N$5,IF(L12="",MAX($L$6:$L$56)+1,L12),"")</f>
        <v>#REF!</v>
      </c>
      <c r="O12" s="20"/>
      <c r="P12" s="20"/>
      <c r="Q12" s="20"/>
      <c r="R12" s="18"/>
      <c r="S12" s="20"/>
      <c r="T12" s="18"/>
    </row>
    <row r="13" spans="1:25" x14ac:dyDescent="0.2">
      <c r="A13" s="17">
        <f t="shared" si="3"/>
        <v>7</v>
      </c>
      <c r="B13" s="11">
        <v>115081</v>
      </c>
      <c r="C13" s="11">
        <v>5051</v>
      </c>
      <c r="D13" s="17" t="str">
        <f>IF(B13&lt;&gt;"",IFERROR(VLOOKUP(B13,SignOnSheet!$D$5:$N$27,7,FALSE),"NON_LISTED"),"")</f>
        <v>Joe Bilstein-Chiara Cei</v>
      </c>
      <c r="E13" s="18" t="str">
        <f>IF(B13&lt;&gt;"",IFERROR(VLOOKUP(B13,SignOnSheet!$D$5:$K$27,3,FALSE),"NON_LISTED"),"")</f>
        <v>Hobie 16</v>
      </c>
      <c r="F13" s="18">
        <f>IF(B13&lt;&gt;"",IFERROR(VLOOKUP(B13,SignOnSheet!$D$5:$K$27,4,FALSE),"NON_LISTED"),"")</f>
        <v>1.21</v>
      </c>
      <c r="G13" s="18" t="str">
        <f>IF(B13&lt;&gt;"",IFERROR(VLOOKUP(B13,SignOnSheet!$D$5:$K$27,5,FALSE),"NON_LISTED"),"")</f>
        <v>B</v>
      </c>
      <c r="H13" s="18">
        <f>IF(B13&lt;&gt;"",IFERROR(VLOOKUP(B13,SignOnSheet!$D$5:$K$27,6,FALSE),"NON_LISTED"),"")</f>
        <v>3</v>
      </c>
      <c r="I13" s="39">
        <f>IF(B13&lt;&gt;"",IFERROR(VLOOKUP(B13,SignOnSheet!$D$5:$K$27,2,FALSE),"NON_LISTED"),"")</f>
        <v>0</v>
      </c>
      <c r="J13" s="18">
        <f t="shared" si="0"/>
        <v>3051</v>
      </c>
      <c r="K13" s="19">
        <f t="shared" si="1"/>
        <v>8</v>
      </c>
      <c r="L13" s="19">
        <f t="shared" si="2"/>
        <v>840.49586776859508</v>
      </c>
      <c r="M13" s="18">
        <f>IF(ISTEXT(C13),SignOnSheet!$U$31+1,IF(C13&lt;&gt;"",IFERROR(IF(L13&gt;0,RANK(L13,IF(L$6:L$56&gt;0,L$6:L$56,),1)-COUNTIF(L$6:L$56,"=0"),IF(L13&lt;&gt;"",SignOnSheet!$U$31+1,0)),0),""))</f>
        <v>8</v>
      </c>
      <c r="N13" s="20" t="e">
        <f>IF(#REF!=N$5,IF(L13="",MAX($L$6:$L$56)+1,L13),"")</f>
        <v>#REF!</v>
      </c>
      <c r="O13" s="20"/>
      <c r="P13" s="20"/>
      <c r="Q13" s="20"/>
      <c r="R13" s="18"/>
      <c r="S13" s="20"/>
      <c r="T13" s="18"/>
      <c r="V13" t="e">
        <f>(L6&gt;0)+(#REF!=$N$5)</f>
        <v>#REF!</v>
      </c>
    </row>
    <row r="14" spans="1:25" x14ac:dyDescent="0.2">
      <c r="A14" s="17">
        <f t="shared" si="3"/>
        <v>8</v>
      </c>
      <c r="B14" s="11">
        <v>115080</v>
      </c>
      <c r="C14" s="11">
        <v>5141</v>
      </c>
      <c r="D14" s="17" t="str">
        <f>IF(B14&lt;&gt;"",IFERROR(VLOOKUP(B14,SignOnSheet!$D$5:$N$27,7,FALSE),"NON_LISTED"),"")</f>
        <v>Clementine James-Laura Kelly</v>
      </c>
      <c r="E14" s="18" t="str">
        <f>IF(B14&lt;&gt;"",IFERROR(VLOOKUP(B14,SignOnSheet!$D$5:$K$27,3,FALSE),"NON_LISTED"),"")</f>
        <v>Hobie 16</v>
      </c>
      <c r="F14" s="18">
        <f>IF(B14&lt;&gt;"",IFERROR(VLOOKUP(B14,SignOnSheet!$D$5:$K$27,4,FALSE),"NON_LISTED"),"")</f>
        <v>1.21</v>
      </c>
      <c r="G14" s="18" t="str">
        <f>IF(B14&lt;&gt;"",IFERROR(VLOOKUP(B14,SignOnSheet!$D$5:$K$27,5,FALSE),"NON_LISTED"),"")</f>
        <v>B</v>
      </c>
      <c r="H14" s="18">
        <f>IF(B14&lt;&gt;"",IFERROR(VLOOKUP(B14,SignOnSheet!$D$5:$K$27,6,FALSE),"NON_LISTED"),"")</f>
        <v>3</v>
      </c>
      <c r="I14" s="39">
        <f>IF(B14&lt;&gt;"",IFERROR(VLOOKUP(B14,SignOnSheet!$D$5:$K$27,2,FALSE),"NON_LISTED"),"")</f>
        <v>0</v>
      </c>
      <c r="J14" s="18">
        <f t="shared" si="0"/>
        <v>3101</v>
      </c>
      <c r="K14" s="19">
        <f t="shared" si="1"/>
        <v>9</v>
      </c>
      <c r="L14" s="19">
        <f t="shared" si="2"/>
        <v>854.26997245179064</v>
      </c>
      <c r="M14" s="18">
        <f>IF(ISTEXT(C14),SignOnSheet!$U$31+1,IF(C14&lt;&gt;"",IFERROR(IF(L14&gt;0,RANK(L14,IF(L$6:L$56&gt;0,L$6:L$56,),1)-COUNTIF(L$6:L$56,"=0"),IF(L14&lt;&gt;"",SignOnSheet!$U$31+1,0)),0),""))</f>
        <v>9</v>
      </c>
      <c r="N14" s="20" t="e">
        <f>IF(#REF!=N$5,IF(L14="",MAX($L$6:$L$56)+1,L14),"")</f>
        <v>#REF!</v>
      </c>
      <c r="O14" s="20"/>
      <c r="P14" s="20"/>
      <c r="Q14" s="20"/>
      <c r="R14" s="18"/>
      <c r="S14" s="20"/>
      <c r="T14" s="18"/>
    </row>
    <row r="15" spans="1:25" x14ac:dyDescent="0.2">
      <c r="A15" s="17">
        <f t="shared" si="3"/>
        <v>9</v>
      </c>
      <c r="B15" s="11">
        <v>91071</v>
      </c>
      <c r="C15" s="11">
        <v>5232</v>
      </c>
      <c r="D15" s="17" t="str">
        <f>IF(B15&lt;&gt;"",IFERROR(VLOOKUP(B15,SignOnSheet!$D$5:$N$27,7,FALSE),"NON_LISTED"),"")</f>
        <v>Johannes Tallen-Angela Stenger</v>
      </c>
      <c r="E15" s="18" t="str">
        <f>IF(B15&lt;&gt;"",IFERROR(VLOOKUP(B15,SignOnSheet!$D$5:$K$27,3,FALSE),"NON_LISTED"),"")</f>
        <v>Hobie 16</v>
      </c>
      <c r="F15" s="18">
        <f>IF(B15&lt;&gt;"",IFERROR(VLOOKUP(B15,SignOnSheet!$D$5:$K$27,4,FALSE),"NON_LISTED"),"")</f>
        <v>1.21</v>
      </c>
      <c r="G15" s="18" t="str">
        <f>IF(B15&lt;&gt;"",IFERROR(VLOOKUP(B15,SignOnSheet!$D$5:$K$27,5,FALSE),"NON_LISTED"),"")</f>
        <v>B</v>
      </c>
      <c r="H15" s="18">
        <f>IF(B15&lt;&gt;"",IFERROR(VLOOKUP(B15,SignOnSheet!$D$5:$K$27,6,FALSE),"NON_LISTED"),"")</f>
        <v>3</v>
      </c>
      <c r="I15" s="39">
        <f>IF(B15&lt;&gt;"",IFERROR(VLOOKUP(B15,SignOnSheet!$D$5:$K$27,2,FALSE),"NON_LISTED"),"")</f>
        <v>0</v>
      </c>
      <c r="J15" s="18">
        <f t="shared" si="0"/>
        <v>3152</v>
      </c>
      <c r="K15" s="19">
        <f t="shared" si="1"/>
        <v>10</v>
      </c>
      <c r="L15" s="19">
        <f t="shared" si="2"/>
        <v>868.31955922865018</v>
      </c>
      <c r="M15" s="18">
        <f>IF(ISTEXT(C15),SignOnSheet!$U$31+1,IF(C15&lt;&gt;"",IFERROR(IF(L15&gt;0,RANK(L15,IF(L$6:L$56&gt;0,L$6:L$56,),1)-COUNTIF(L$6:L$56,"=0"),IF(L15&lt;&gt;"",SignOnSheet!$U$31+1,0)),0),""))</f>
        <v>10</v>
      </c>
      <c r="N15" s="20" t="e">
        <f>IF(#REF!=N$5,IF(L15="",MAX($L$6:$L$56)+1,L15),"")</f>
        <v>#REF!</v>
      </c>
      <c r="O15" s="20"/>
      <c r="P15" s="20"/>
      <c r="Q15" s="20"/>
      <c r="R15" s="18"/>
      <c r="S15" s="20"/>
      <c r="T15" s="18"/>
    </row>
    <row r="16" spans="1:25" x14ac:dyDescent="0.2">
      <c r="A16" s="17">
        <f t="shared" si="3"/>
        <v>10</v>
      </c>
      <c r="B16" s="11">
        <v>115105</v>
      </c>
      <c r="C16" s="11">
        <v>5235</v>
      </c>
      <c r="D16" s="17" t="str">
        <f>IF(B16&lt;&gt;"",IFERROR(VLOOKUP(B16,SignOnSheet!$D$5:$N$27,7,FALSE),"NON_LISTED"),"")</f>
        <v>Matteaus Walcher-Adriana Mariano</v>
      </c>
      <c r="E16" s="18" t="str">
        <f>IF(B16&lt;&gt;"",IFERROR(VLOOKUP(B16,SignOnSheet!$D$5:$K$27,3,FALSE),"NON_LISTED"),"")</f>
        <v>Hobie 16</v>
      </c>
      <c r="F16" s="18">
        <f>IF(B16&lt;&gt;"",IFERROR(VLOOKUP(B16,SignOnSheet!$D$5:$K$27,4,FALSE),"NON_LISTED"),"")</f>
        <v>1.21</v>
      </c>
      <c r="G16" s="18" t="str">
        <f>IF(B16&lt;&gt;"",IFERROR(VLOOKUP(B16,SignOnSheet!$D$5:$K$27,5,FALSE),"NON_LISTED"),"")</f>
        <v>B</v>
      </c>
      <c r="H16" s="18">
        <f>IF(B16&lt;&gt;"",IFERROR(VLOOKUP(B16,SignOnSheet!$D$5:$K$27,6,FALSE),"NON_LISTED"),"")</f>
        <v>3</v>
      </c>
      <c r="I16" s="39">
        <f>IF(B16&lt;&gt;"",IFERROR(VLOOKUP(B16,SignOnSheet!$D$5:$K$27,2,FALSE),"NON_LISTED"),"")</f>
        <v>0</v>
      </c>
      <c r="J16" s="18">
        <f t="shared" si="0"/>
        <v>3155</v>
      </c>
      <c r="K16" s="19">
        <f t="shared" si="1"/>
        <v>11</v>
      </c>
      <c r="L16" s="19">
        <f t="shared" si="2"/>
        <v>869.1460055096419</v>
      </c>
      <c r="M16" s="18">
        <f>IF(ISTEXT(C16),SignOnSheet!$U$31+1,IF(C16&lt;&gt;"",IFERROR(IF(L16&gt;0,RANK(L16,IF(L$6:L$56&gt;0,L$6:L$56,),1)-COUNTIF(L$6:L$56,"=0"),IF(L16&lt;&gt;"",SignOnSheet!$U$31+1,0)),0),""))</f>
        <v>11</v>
      </c>
      <c r="N16" s="20" t="e">
        <f>IF(#REF!=N$5,IF(L16="",MAX($L$6:$L$56)+1,L16),"")</f>
        <v>#REF!</v>
      </c>
      <c r="O16" s="20"/>
      <c r="P16" s="20"/>
      <c r="Q16" s="20"/>
      <c r="R16" s="18"/>
      <c r="S16" s="20"/>
      <c r="T16" s="18"/>
    </row>
    <row r="17" spans="1:20" x14ac:dyDescent="0.2">
      <c r="A17" s="17">
        <f t="shared" si="3"/>
        <v>11</v>
      </c>
      <c r="B17" s="11">
        <v>112647</v>
      </c>
      <c r="C17" s="11">
        <v>5251</v>
      </c>
      <c r="D17" s="17" t="str">
        <f>IF(B17&lt;&gt;"",IFERROR(VLOOKUP(B17,SignOnSheet!$D$5:$N$27,7,FALSE),"NON_LISTED"),"")</f>
        <v>John van der Vyver-Sam van der Vyver</v>
      </c>
      <c r="E17" s="18" t="str">
        <f>IF(B17&lt;&gt;"",IFERROR(VLOOKUP(B17,SignOnSheet!$D$5:$K$27,3,FALSE),"NON_LISTED"),"")</f>
        <v>Hobie 16</v>
      </c>
      <c r="F17" s="18">
        <f>IF(B17&lt;&gt;"",IFERROR(VLOOKUP(B17,SignOnSheet!$D$5:$K$27,4,FALSE),"NON_LISTED"),"")</f>
        <v>1.21</v>
      </c>
      <c r="G17" s="18" t="str">
        <f>IF(B17&lt;&gt;"",IFERROR(VLOOKUP(B17,SignOnSheet!$D$5:$K$27,5,FALSE),"NON_LISTED"),"")</f>
        <v>B</v>
      </c>
      <c r="H17" s="18">
        <f>IF(B17&lt;&gt;"",IFERROR(VLOOKUP(B17,SignOnSheet!$D$5:$K$27,6,FALSE),"NON_LISTED"),"")</f>
        <v>3</v>
      </c>
      <c r="I17" s="39">
        <f>IF(B17&lt;&gt;"",IFERROR(VLOOKUP(B17,SignOnSheet!$D$5:$K$27,2,FALSE),"NON_LISTED"),"")</f>
        <v>0</v>
      </c>
      <c r="J17" s="18">
        <f t="shared" si="0"/>
        <v>3171</v>
      </c>
      <c r="K17" s="19">
        <f t="shared" si="1"/>
        <v>12</v>
      </c>
      <c r="L17" s="19">
        <f t="shared" si="2"/>
        <v>873.55371900826447</v>
      </c>
      <c r="M17" s="18">
        <f>IF(ISTEXT(C17),SignOnSheet!$U$31+1,IF(C17&lt;&gt;"",IFERROR(IF(L17&gt;0,RANK(L17,IF(L$6:L$56&gt;0,L$6:L$56,),1)-COUNTIF(L$6:L$56,"=0"),IF(L17&lt;&gt;"",SignOnSheet!$U$31+1,0)),0),""))</f>
        <v>12</v>
      </c>
      <c r="N17" s="20" t="e">
        <f>IF(#REF!=N$5,IF(L17="",MAX($L$6:$L$56)+1,L17),"")</f>
        <v>#REF!</v>
      </c>
      <c r="O17" s="20"/>
      <c r="P17" s="20"/>
      <c r="Q17" s="20"/>
      <c r="R17" s="18"/>
      <c r="S17" s="20"/>
      <c r="T17" s="18"/>
    </row>
    <row r="18" spans="1:20" x14ac:dyDescent="0.2">
      <c r="A18" s="17">
        <f t="shared" si="3"/>
        <v>12</v>
      </c>
      <c r="B18" s="11">
        <v>112555</v>
      </c>
      <c r="C18" s="11">
        <v>5325</v>
      </c>
      <c r="D18" s="17" t="str">
        <f>IF(B18&lt;&gt;"",IFERROR(VLOOKUP(B18,SignOnSheet!$D$5:$N$27,7,FALSE),"NON_LISTED"),"")</f>
        <v>Kees De Graaf-Anna Chandler</v>
      </c>
      <c r="E18" s="18" t="str">
        <f>IF(B18&lt;&gt;"",IFERROR(VLOOKUP(B18,SignOnSheet!$D$5:$K$27,3,FALSE),"NON_LISTED"),"")</f>
        <v>Hobie 16</v>
      </c>
      <c r="F18" s="18">
        <f>IF(B18&lt;&gt;"",IFERROR(VLOOKUP(B18,SignOnSheet!$D$5:$K$27,4,FALSE),"NON_LISTED"),"")</f>
        <v>1.21</v>
      </c>
      <c r="G18" s="18" t="str">
        <f>IF(B18&lt;&gt;"",IFERROR(VLOOKUP(B18,SignOnSheet!$D$5:$K$27,5,FALSE),"NON_LISTED"),"")</f>
        <v>B</v>
      </c>
      <c r="H18" s="18">
        <f>IF(B18&lt;&gt;"",IFERROR(VLOOKUP(B18,SignOnSheet!$D$5:$K$27,6,FALSE),"NON_LISTED"),"")</f>
        <v>3</v>
      </c>
      <c r="I18" s="39">
        <f>IF(B18&lt;&gt;"",IFERROR(VLOOKUP(B18,SignOnSheet!$D$5:$K$27,2,FALSE),"NON_LISTED"),"")</f>
        <v>0</v>
      </c>
      <c r="J18" s="18">
        <f t="shared" si="0"/>
        <v>3205</v>
      </c>
      <c r="K18" s="19">
        <f t="shared" si="1"/>
        <v>13</v>
      </c>
      <c r="L18" s="19">
        <f t="shared" si="2"/>
        <v>882.92011019283746</v>
      </c>
      <c r="M18" s="18">
        <f>IF(ISTEXT(C18),SignOnSheet!$U$31+1,IF(C18&lt;&gt;"",IFERROR(IF(L18&gt;0,RANK(L18,IF(L$6:L$56&gt;0,L$6:L$56,),1)-COUNTIF(L$6:L$56,"=0"),IF(L18&lt;&gt;"",SignOnSheet!$U$31+1,0)),0),""))</f>
        <v>13</v>
      </c>
      <c r="N18" s="20" t="e">
        <f>IF(#REF!=N$5,IF(L18="",MAX($L$6:$L$56)+1,L18),"")</f>
        <v>#REF!</v>
      </c>
      <c r="O18" s="20"/>
      <c r="P18" s="20"/>
      <c r="Q18" s="20"/>
      <c r="R18" s="18"/>
      <c r="S18" s="20"/>
      <c r="T18" s="18"/>
    </row>
    <row r="19" spans="1:20" x14ac:dyDescent="0.2">
      <c r="A19" s="17">
        <f t="shared" si="3"/>
        <v>13</v>
      </c>
      <c r="B19" s="11">
        <v>108961</v>
      </c>
      <c r="C19" s="11">
        <v>5411</v>
      </c>
      <c r="D19" s="17" t="str">
        <f>IF(B19&lt;&gt;"",IFERROR(VLOOKUP(B19,SignOnSheet!$D$5:$N$27,7,FALSE),"NON_LISTED"),"")</f>
        <v>Sarah Scott-Justin Hoon</v>
      </c>
      <c r="E19" s="18" t="str">
        <f>IF(B19&lt;&gt;"",IFERROR(VLOOKUP(B19,SignOnSheet!$D$5:$K$27,3,FALSE),"NON_LISTED"),"")</f>
        <v>Hobie 16</v>
      </c>
      <c r="F19" s="18">
        <f>IF(B19&lt;&gt;"",IFERROR(VLOOKUP(B19,SignOnSheet!$D$5:$K$27,4,FALSE),"NON_LISTED"),"")</f>
        <v>1.21</v>
      </c>
      <c r="G19" s="18" t="str">
        <f>IF(B19&lt;&gt;"",IFERROR(VLOOKUP(B19,SignOnSheet!$D$5:$K$27,5,FALSE),"NON_LISTED"),"")</f>
        <v>B</v>
      </c>
      <c r="H19" s="18">
        <f>IF(B19&lt;&gt;"",IFERROR(VLOOKUP(B19,SignOnSheet!$D$5:$K$27,6,FALSE),"NON_LISTED"),"")</f>
        <v>3</v>
      </c>
      <c r="I19" s="39">
        <f>IF(B19&lt;&gt;"",IFERROR(VLOOKUP(B19,SignOnSheet!$D$5:$K$27,2,FALSE),"NON_LISTED"),"")</f>
        <v>0</v>
      </c>
      <c r="J19" s="18">
        <f t="shared" si="0"/>
        <v>3251</v>
      </c>
      <c r="K19" s="19">
        <f t="shared" si="1"/>
        <v>14</v>
      </c>
      <c r="L19" s="19">
        <f t="shared" si="2"/>
        <v>895.59228650137754</v>
      </c>
      <c r="M19" s="18">
        <f>IF(ISTEXT(C19),SignOnSheet!$U$31+1,IF(C19&lt;&gt;"",IFERROR(IF(L19&gt;0,RANK(L19,IF(L$6:L$56&gt;0,L$6:L$56,),1)-COUNTIF(L$6:L$56,"=0"),IF(L19&lt;&gt;"",SignOnSheet!$U$31+1,0)),0),""))</f>
        <v>14</v>
      </c>
      <c r="N19" s="20" t="e">
        <f>IF(#REF!=N$5,IF(L19="",MAX($L$6:$L$56)+1,L19),"")</f>
        <v>#REF!</v>
      </c>
      <c r="O19" s="20"/>
      <c r="P19" s="20"/>
      <c r="Q19" s="20"/>
      <c r="R19" s="18"/>
      <c r="S19" s="20"/>
      <c r="T19" s="18"/>
    </row>
    <row r="20" spans="1:20" x14ac:dyDescent="0.2">
      <c r="A20" s="17">
        <f t="shared" si="3"/>
        <v>14</v>
      </c>
      <c r="B20" s="11">
        <v>91070</v>
      </c>
      <c r="C20" s="11">
        <v>5509</v>
      </c>
      <c r="D20" s="17" t="str">
        <f>IF(B20&lt;&gt;"",IFERROR(VLOOKUP(B20,SignOnSheet!$D$5:$N$27,7,FALSE),"NON_LISTED"),"")</f>
        <v>Michael Winklmaier-Tanguy Garot</v>
      </c>
      <c r="E20" s="18" t="str">
        <f>IF(B20&lt;&gt;"",IFERROR(VLOOKUP(B20,SignOnSheet!$D$5:$K$27,3,FALSE),"NON_LISTED"),"")</f>
        <v>Hobie 16</v>
      </c>
      <c r="F20" s="18">
        <f>IF(B20&lt;&gt;"",IFERROR(VLOOKUP(B20,SignOnSheet!$D$5:$K$27,4,FALSE),"NON_LISTED"),"")</f>
        <v>1.21</v>
      </c>
      <c r="G20" s="18" t="str">
        <f>IF(B20&lt;&gt;"",IFERROR(VLOOKUP(B20,SignOnSheet!$D$5:$K$27,5,FALSE),"NON_LISTED"),"")</f>
        <v>B</v>
      </c>
      <c r="H20" s="18">
        <f>IF(B20&lt;&gt;"",IFERROR(VLOOKUP(B20,SignOnSheet!$D$5:$K$27,6,FALSE),"NON_LISTED"),"")</f>
        <v>3</v>
      </c>
      <c r="I20" s="39">
        <f>IF(B20&lt;&gt;"",IFERROR(VLOOKUP(B20,SignOnSheet!$D$5:$K$27,2,FALSE),"NON_LISTED"),"")</f>
        <v>0</v>
      </c>
      <c r="J20" s="18">
        <f t="shared" si="0"/>
        <v>3309</v>
      </c>
      <c r="K20" s="19">
        <f t="shared" si="1"/>
        <v>15</v>
      </c>
      <c r="L20" s="19">
        <f t="shared" si="2"/>
        <v>911.57024793388427</v>
      </c>
      <c r="M20" s="18">
        <f>IF(ISTEXT(C20),SignOnSheet!$U$31+1,IF(C20&lt;&gt;"",IFERROR(IF(L20&gt;0,RANK(L20,IF(L$6:L$56&gt;0,L$6:L$56,),1)-COUNTIF(L$6:L$56,"=0"),IF(L20&lt;&gt;"",SignOnSheet!$U$31+1,0)),0),""))</f>
        <v>15</v>
      </c>
      <c r="N20" s="20" t="e">
        <f>IF(#REF!=N$5,IF(L20="",MAX($L$6:$L$56)+1,L20),"")</f>
        <v>#REF!</v>
      </c>
      <c r="O20" s="20"/>
      <c r="P20" s="20"/>
      <c r="Q20" s="20"/>
      <c r="R20" s="18"/>
      <c r="S20" s="20"/>
      <c r="T20" s="18"/>
    </row>
    <row r="21" spans="1:20" x14ac:dyDescent="0.2">
      <c r="A21" s="17">
        <f t="shared" si="3"/>
        <v>15</v>
      </c>
      <c r="B21" s="11">
        <v>112608</v>
      </c>
      <c r="C21" s="11">
        <v>5534</v>
      </c>
      <c r="D21" s="17" t="str">
        <f>IF(B21&lt;&gt;"",IFERROR(VLOOKUP(B21,SignOnSheet!$D$5:$N$27,7,FALSE),"NON_LISTED"),"")</f>
        <v>Charles Desmarquest-Savanna Desmarquest</v>
      </c>
      <c r="E21" s="18" t="str">
        <f>IF(B21&lt;&gt;"",IFERROR(VLOOKUP(B21,SignOnSheet!$D$5:$K$27,3,FALSE),"NON_LISTED"),"")</f>
        <v>Hobie 16</v>
      </c>
      <c r="F21" s="18">
        <f>IF(B21&lt;&gt;"",IFERROR(VLOOKUP(B21,SignOnSheet!$D$5:$K$27,4,FALSE),"NON_LISTED"),"")</f>
        <v>1.21</v>
      </c>
      <c r="G21" s="18" t="str">
        <f>IF(B21&lt;&gt;"",IFERROR(VLOOKUP(B21,SignOnSheet!$D$5:$K$27,5,FALSE),"NON_LISTED"),"")</f>
        <v>B</v>
      </c>
      <c r="H21" s="18">
        <f>IF(B21&lt;&gt;"",IFERROR(VLOOKUP(B21,SignOnSheet!$D$5:$K$27,6,FALSE),"NON_LISTED"),"")</f>
        <v>3</v>
      </c>
      <c r="I21" s="39">
        <f>IF(B21&lt;&gt;"",IFERROR(VLOOKUP(B21,SignOnSheet!$D$5:$K$27,2,FALSE),"NON_LISTED"),"")</f>
        <v>0</v>
      </c>
      <c r="J21" s="18">
        <f t="shared" si="0"/>
        <v>3334</v>
      </c>
      <c r="K21" s="19">
        <f t="shared" si="1"/>
        <v>16</v>
      </c>
      <c r="L21" s="19">
        <f t="shared" si="2"/>
        <v>918.45730027548223</v>
      </c>
      <c r="M21" s="18">
        <f>IF(ISTEXT(C21),SignOnSheet!$U$31+1,IF(C21&lt;&gt;"",IFERROR(IF(L21&gt;0,RANK(L21,IF(L$6:L$56&gt;0,L$6:L$56,),1)-COUNTIF(L$6:L$56,"=0"),IF(L21&lt;&gt;"",SignOnSheet!$U$31+1,0)),0),""))</f>
        <v>16</v>
      </c>
      <c r="N21" s="20" t="e">
        <f>IF(#REF!=N$5,IF(L21="",MAX($L$6:$L$56)+1,L21),"")</f>
        <v>#REF!</v>
      </c>
      <c r="O21" s="20"/>
      <c r="P21" s="20"/>
      <c r="Q21" s="20"/>
      <c r="R21" s="18"/>
      <c r="S21" s="20"/>
      <c r="T21" s="18"/>
    </row>
    <row r="22" spans="1:20" x14ac:dyDescent="0.2">
      <c r="A22" s="17">
        <f t="shared" si="3"/>
        <v>16</v>
      </c>
      <c r="B22" s="11">
        <v>112607</v>
      </c>
      <c r="C22" s="11">
        <v>6120</v>
      </c>
      <c r="D22" s="17" t="str">
        <f>IF(B22&lt;&gt;"",IFERROR(VLOOKUP(B22,SignOnSheet!$D$5:$N$27,7,FALSE),"NON_LISTED"),"")</f>
        <v>Nassor Alamki-Machano Mussa</v>
      </c>
      <c r="E22" s="18" t="str">
        <f>IF(B22&lt;&gt;"",IFERROR(VLOOKUP(B22,SignOnSheet!$D$5:$K$27,3,FALSE),"NON_LISTED"),"")</f>
        <v>Hobie 16</v>
      </c>
      <c r="F22" s="18">
        <f>IF(B22&lt;&gt;"",IFERROR(VLOOKUP(B22,SignOnSheet!$D$5:$K$27,4,FALSE),"NON_LISTED"),"")</f>
        <v>1.21</v>
      </c>
      <c r="G22" s="18" t="str">
        <f>IF(B22&lt;&gt;"",IFERROR(VLOOKUP(B22,SignOnSheet!$D$5:$K$27,5,FALSE),"NON_LISTED"),"")</f>
        <v>B</v>
      </c>
      <c r="H22" s="18">
        <f>IF(B22&lt;&gt;"",IFERROR(VLOOKUP(B22,SignOnSheet!$D$5:$K$27,6,FALSE),"NON_LISTED"),"")</f>
        <v>3</v>
      </c>
      <c r="I22" s="39">
        <f>IF(B22&lt;&gt;"",IFERROR(VLOOKUP(B22,SignOnSheet!$D$5:$K$27,2,FALSE),"NON_LISTED"),"")</f>
        <v>0</v>
      </c>
      <c r="J22" s="18">
        <f t="shared" si="0"/>
        <v>3680</v>
      </c>
      <c r="K22" s="19">
        <f t="shared" si="1"/>
        <v>17</v>
      </c>
      <c r="L22" s="19">
        <f t="shared" si="2"/>
        <v>1013.7741046831957</v>
      </c>
      <c r="M22" s="18">
        <f>IF(ISTEXT(C22),SignOnSheet!$U$31+1,IF(C22&lt;&gt;"",IFERROR(IF(L22&gt;0,RANK(L22,IF(L$6:L$56&gt;0,L$6:L$56,),1)-COUNTIF(L$6:L$56,"=0"),IF(L22&lt;&gt;"",SignOnSheet!$U$31+1,0)),0),""))</f>
        <v>17</v>
      </c>
      <c r="N22" s="20" t="e">
        <f>IF(#REF!=N$5,IF(L22="",MAX($L$6:$L$56)+1,L22),"")</f>
        <v>#REF!</v>
      </c>
      <c r="O22" s="20"/>
      <c r="P22" s="20"/>
      <c r="Q22" s="20"/>
      <c r="R22" s="18"/>
      <c r="S22" s="20"/>
      <c r="T22" s="18"/>
    </row>
    <row r="23" spans="1:20" x14ac:dyDescent="0.2">
      <c r="A23" s="17">
        <f t="shared" si="3"/>
        <v>17</v>
      </c>
      <c r="B23" s="11"/>
      <c r="C23" s="11"/>
      <c r="D23" s="17" t="str">
        <f>IF(B23&lt;&gt;"",IFERROR(VLOOKUP(B23,SignOnSheet!$D$5:$N$27,7,FALSE),"NON_LISTED"),"")</f>
        <v/>
      </c>
      <c r="E23" s="18" t="str">
        <f>IF(B23&lt;&gt;"",IFERROR(VLOOKUP(B23,SignOnSheet!$D$5:$K$27,3,FALSE),"NON_LISTED"),"")</f>
        <v/>
      </c>
      <c r="F23" s="18" t="str">
        <f>IF(B23&lt;&gt;"",IFERROR(VLOOKUP(B23,SignOnSheet!$D$5:$K$27,4,FALSE),"NON_LISTED"),"")</f>
        <v/>
      </c>
      <c r="G23" s="18" t="str">
        <f>IF(B23&lt;&gt;"",IFERROR(VLOOKUP(B23,SignOnSheet!$D$5:$K$27,5,FALSE),"NON_LISTED"),"")</f>
        <v/>
      </c>
      <c r="H23" s="18" t="str">
        <f>IF(B23&lt;&gt;"",IFERROR(VLOOKUP(B23,SignOnSheet!$D$5:$K$27,6,FALSE),"NON_LISTED"),"")</f>
        <v/>
      </c>
      <c r="I23" s="39" t="str">
        <f>IF(B23&lt;&gt;"",IFERROR(VLOOKUP(B23,SignOnSheet!$D$5:$K$27,2,FALSE),"NON_LISTED"),"")</f>
        <v/>
      </c>
      <c r="J23" s="18" t="str">
        <f t="shared" si="0"/>
        <v/>
      </c>
      <c r="K23" s="19" t="str">
        <f t="shared" si="1"/>
        <v/>
      </c>
      <c r="L23" s="19" t="str">
        <f t="shared" si="2"/>
        <v/>
      </c>
      <c r="M23" s="18" t="str">
        <f>IF(ISTEXT(C23),SignOnSheet!$U$31+1,IF(C23&lt;&gt;"",IFERROR(IF(L23&gt;0,RANK(L23,IF(L$6:L$56&gt;0,L$6:L$56,),1)-COUNTIF(L$6:L$56,"=0"),IF(L23&lt;&gt;"",SignOnSheet!$U$31+1,0)),0),""))</f>
        <v/>
      </c>
      <c r="N23" s="20" t="e">
        <f>IF(#REF!=N$5,IF(L23="",MAX($L$6:$L$56)+1,L23),"")</f>
        <v>#REF!</v>
      </c>
      <c r="O23" s="20"/>
      <c r="P23" s="20"/>
      <c r="Q23" s="20"/>
      <c r="R23" s="18"/>
      <c r="S23" s="20"/>
      <c r="T23" s="18"/>
    </row>
    <row r="24" spans="1:20" x14ac:dyDescent="0.2">
      <c r="A24" s="17">
        <f t="shared" si="3"/>
        <v>18</v>
      </c>
      <c r="B24" s="11"/>
      <c r="C24" s="11"/>
      <c r="D24" s="17" t="str">
        <f>IF(B24&lt;&gt;"",IFERROR(VLOOKUP(B24,SignOnSheet!$D$5:$N$27,7,FALSE),"NON_LISTED"),"")</f>
        <v/>
      </c>
      <c r="E24" s="18" t="str">
        <f>IF(B24&lt;&gt;"",IFERROR(VLOOKUP(B24,SignOnSheet!$D$5:$K$27,3,FALSE),"NON_LISTED"),"")</f>
        <v/>
      </c>
      <c r="F24" s="18" t="str">
        <f>IF(B24&lt;&gt;"",IFERROR(VLOOKUP(B24,SignOnSheet!$D$5:$K$27,4,FALSE),"NON_LISTED"),"")</f>
        <v/>
      </c>
      <c r="G24" s="18" t="str">
        <f>IF(B24&lt;&gt;"",IFERROR(VLOOKUP(B24,SignOnSheet!$D$5:$K$27,5,FALSE),"NON_LISTED"),"")</f>
        <v/>
      </c>
      <c r="H24" s="18" t="str">
        <f>IF(B24&lt;&gt;"",IFERROR(VLOOKUP(B24,SignOnSheet!$D$5:$K$27,6,FALSE),"NON_LISTED"),"")</f>
        <v/>
      </c>
      <c r="I24" s="39" t="str">
        <f>IF(B24&lt;&gt;"",IFERROR(VLOOKUP(B24,SignOnSheet!$D$5:$K$27,2,FALSE),"NON_LISTED"),"")</f>
        <v/>
      </c>
      <c r="J24" s="18" t="str">
        <f t="shared" si="0"/>
        <v/>
      </c>
      <c r="K24" s="19" t="str">
        <f t="shared" si="1"/>
        <v/>
      </c>
      <c r="L24" s="19" t="str">
        <f t="shared" si="2"/>
        <v/>
      </c>
      <c r="M24" s="18" t="str">
        <f>IF(ISTEXT(C24),SignOnSheet!$U$31+1,IF(C24&lt;&gt;"",IFERROR(IF(L24&gt;0,RANK(L24,IF(L$6:L$56&gt;0,L$6:L$56,),1)-COUNTIF(L$6:L$56,"=0"),IF(L24&lt;&gt;"",SignOnSheet!$U$31+1,0)),0),""))</f>
        <v/>
      </c>
      <c r="N24" s="20" t="e">
        <f>IF(#REF!=N$5,IF(L24="",MAX($L$6:$L$56)+1,L24),"")</f>
        <v>#REF!</v>
      </c>
      <c r="O24" s="20"/>
      <c r="P24" s="20"/>
      <c r="Q24" s="20"/>
      <c r="R24" s="18"/>
      <c r="S24" s="20"/>
      <c r="T24" s="18"/>
    </row>
    <row r="25" spans="1:20" x14ac:dyDescent="0.2">
      <c r="A25" s="17">
        <f t="shared" si="3"/>
        <v>19</v>
      </c>
      <c r="B25" s="11"/>
      <c r="C25" s="11"/>
      <c r="D25" s="17" t="str">
        <f>IF(B25&lt;&gt;"",IFERROR(VLOOKUP(B25,SignOnSheet!$D$5:$N$27,7,FALSE),"NON_LISTED"),"")</f>
        <v/>
      </c>
      <c r="E25" s="18" t="str">
        <f>IF(B25&lt;&gt;"",IFERROR(VLOOKUP(B25,SignOnSheet!$D$5:$K$27,3,FALSE),"NON_LISTED"),"")</f>
        <v/>
      </c>
      <c r="F25" s="18" t="str">
        <f>IF(B25&lt;&gt;"",IFERROR(VLOOKUP(B25,SignOnSheet!$D$5:$K$27,4,FALSE),"NON_LISTED"),"")</f>
        <v/>
      </c>
      <c r="G25" s="18" t="str">
        <f>IF(B25&lt;&gt;"",IFERROR(VLOOKUP(B25,SignOnSheet!$D$5:$K$27,5,FALSE),"NON_LISTED"),"")</f>
        <v/>
      </c>
      <c r="H25" s="18" t="str">
        <f>IF(B25&lt;&gt;"",IFERROR(VLOOKUP(B25,SignOnSheet!$D$5:$K$27,6,FALSE),"NON_LISTED"),"")</f>
        <v/>
      </c>
      <c r="I25" s="39" t="str">
        <f>IF(B25&lt;&gt;"",IFERROR(VLOOKUP(B25,SignOnSheet!$D$5:$K$27,2,FALSE),"NON_LISTED"),"")</f>
        <v/>
      </c>
      <c r="J25" s="18" t="str">
        <f t="shared" si="0"/>
        <v/>
      </c>
      <c r="K25" s="19" t="str">
        <f t="shared" si="1"/>
        <v/>
      </c>
      <c r="L25" s="19" t="str">
        <f t="shared" si="2"/>
        <v/>
      </c>
      <c r="M25" s="18" t="str">
        <f>IF(ISTEXT(C25),SignOnSheet!$U$31+1,IF(C25&lt;&gt;"",IFERROR(IF(L25&gt;0,RANK(L25,IF(L$6:L$56&gt;0,L$6:L$56,),1)-COUNTIF(L$6:L$56,"=0"),IF(L25&lt;&gt;"",SignOnSheet!$U$31+1,0)),0),""))</f>
        <v/>
      </c>
      <c r="N25" s="20" t="e">
        <f>IF(#REF!=N$5,IF(L25="",MAX($L$6:$L$56)+1,L25),"")</f>
        <v>#REF!</v>
      </c>
      <c r="O25" s="20"/>
      <c r="P25" s="20"/>
      <c r="Q25" s="20"/>
      <c r="R25" s="18"/>
      <c r="S25" s="20"/>
      <c r="T25" s="18"/>
    </row>
    <row r="26" spans="1:20" x14ac:dyDescent="0.2">
      <c r="A26" s="17">
        <f t="shared" si="3"/>
        <v>20</v>
      </c>
      <c r="B26" s="11"/>
      <c r="C26" s="11"/>
      <c r="D26" s="17" t="str">
        <f>IF(B26&lt;&gt;"",IFERROR(VLOOKUP(B26,SignOnSheet!$D$5:$N$27,7,FALSE),"NON_LISTED"),"")</f>
        <v/>
      </c>
      <c r="E26" s="18" t="str">
        <f>IF(B26&lt;&gt;"",IFERROR(VLOOKUP(B26,SignOnSheet!$D$5:$K$27,3,FALSE),"NON_LISTED"),"")</f>
        <v/>
      </c>
      <c r="F26" s="18" t="str">
        <f>IF(B26&lt;&gt;"",IFERROR(VLOOKUP(B26,SignOnSheet!$D$5:$K$27,4,FALSE),"NON_LISTED"),"")</f>
        <v/>
      </c>
      <c r="G26" s="18" t="str">
        <f>IF(B26&lt;&gt;"",IFERROR(VLOOKUP(B26,SignOnSheet!$D$5:$K$27,5,FALSE),"NON_LISTED"),"")</f>
        <v/>
      </c>
      <c r="H26" s="18" t="str">
        <f>IF(B26&lt;&gt;"",IFERROR(VLOOKUP(B26,SignOnSheet!$D$5:$K$27,6,FALSE),"NON_LISTED"),"")</f>
        <v/>
      </c>
      <c r="I26" s="39" t="str">
        <f>IF(B26&lt;&gt;"",IFERROR(VLOOKUP(B26,SignOnSheet!$D$5:$K$27,2,FALSE),"NON_LISTED"),"")</f>
        <v/>
      </c>
      <c r="J26" s="18" t="str">
        <f t="shared" si="0"/>
        <v/>
      </c>
      <c r="K26" s="19" t="str">
        <f t="shared" si="1"/>
        <v/>
      </c>
      <c r="L26" s="19" t="str">
        <f t="shared" si="2"/>
        <v/>
      </c>
      <c r="M26" s="18" t="str">
        <f>IF(ISTEXT(C26),SignOnSheet!$U$31+1,IF(C26&lt;&gt;"",IFERROR(IF(L26&gt;0,RANK(L26,IF(L$6:L$56&gt;0,L$6:L$56,),1)-COUNTIF(L$6:L$56,"=0"),IF(L26&lt;&gt;"",SignOnSheet!$U$31+1,0)),0),""))</f>
        <v/>
      </c>
      <c r="N26" s="20" t="e">
        <f>IF(#REF!=N$5,IF(L26="",MAX($L$6:$L$56)+1,L26),"")</f>
        <v>#REF!</v>
      </c>
      <c r="O26" s="20"/>
      <c r="P26" s="20"/>
      <c r="Q26" s="20"/>
      <c r="R26" s="18"/>
      <c r="S26" s="20"/>
      <c r="T26" s="18"/>
    </row>
    <row r="27" spans="1:20" x14ac:dyDescent="0.2">
      <c r="A27" s="17">
        <f t="shared" si="3"/>
        <v>21</v>
      </c>
      <c r="B27" s="11"/>
      <c r="C27" s="11"/>
      <c r="D27" s="17" t="str">
        <f>IF(B27&lt;&gt;"",IFERROR(VLOOKUP(B27,SignOnSheet!$D$5:$N$27,7,FALSE),"NON_LISTED"),"")</f>
        <v/>
      </c>
      <c r="E27" s="18" t="str">
        <f>IF(B27&lt;&gt;"",IFERROR(VLOOKUP(B27,SignOnSheet!$D$5:$K$27,3,FALSE),"NON_LISTED"),"")</f>
        <v/>
      </c>
      <c r="F27" s="18" t="str">
        <f>IF(B27&lt;&gt;"",IFERROR(VLOOKUP(B27,SignOnSheet!$D$5:$K$27,4,FALSE),"NON_LISTED"),"")</f>
        <v/>
      </c>
      <c r="G27" s="18" t="str">
        <f>IF(B27&lt;&gt;"",IFERROR(VLOOKUP(B27,SignOnSheet!$D$5:$K$27,5,FALSE),"NON_LISTED"),"")</f>
        <v/>
      </c>
      <c r="H27" s="18" t="str">
        <f>IF(B27&lt;&gt;"",IFERROR(VLOOKUP(B27,SignOnSheet!$D$5:$K$27,6,FALSE),"NON_LISTED"),"")</f>
        <v/>
      </c>
      <c r="I27" s="39" t="str">
        <f>IF(B27&lt;&gt;"",IFERROR(VLOOKUP(B27,SignOnSheet!$D$5:$K$27,2,FALSE),"NON_LISTED"),"")</f>
        <v/>
      </c>
      <c r="J27" s="18" t="str">
        <f t="shared" si="0"/>
        <v/>
      </c>
      <c r="K27" s="19" t="str">
        <f t="shared" si="1"/>
        <v/>
      </c>
      <c r="L27" s="19" t="str">
        <f t="shared" si="2"/>
        <v/>
      </c>
      <c r="M27" s="18" t="str">
        <f>IF(ISTEXT(C27),SignOnSheet!$U$31+1,IF(C27&lt;&gt;"",IFERROR(IF(L27&gt;0,RANK(L27,IF(L$6:L$56&gt;0,L$6:L$56,),1)-COUNTIF(L$6:L$56,"=0"),IF(L27&lt;&gt;"",SignOnSheet!$U$31+1,0)),0),""))</f>
        <v/>
      </c>
      <c r="N27" s="20" t="e">
        <f>IF(#REF!=N$5,IF(L27="",MAX($L$6:$L$56)+1,L27),"")</f>
        <v>#REF!</v>
      </c>
      <c r="O27" s="20"/>
      <c r="P27" s="20"/>
      <c r="Q27" s="20"/>
      <c r="R27" s="18"/>
      <c r="S27" s="20"/>
      <c r="T27" s="18"/>
    </row>
    <row r="28" spans="1:20" x14ac:dyDescent="0.2">
      <c r="A28" s="17">
        <f t="shared" si="3"/>
        <v>22</v>
      </c>
      <c r="B28" s="11"/>
      <c r="C28" s="11"/>
      <c r="D28" s="17" t="str">
        <f>IF(B28&lt;&gt;"",IFERROR(VLOOKUP(B28,SignOnSheet!$D$5:$N$27,7,FALSE),"NON_LISTED"),"")</f>
        <v/>
      </c>
      <c r="E28" s="18" t="str">
        <f>IF(B28&lt;&gt;"",IFERROR(VLOOKUP(B28,SignOnSheet!$D$5:$K$27,3,FALSE),"NON_LISTED"),"")</f>
        <v/>
      </c>
      <c r="F28" s="18" t="str">
        <f>IF(B28&lt;&gt;"",IFERROR(VLOOKUP(B28,SignOnSheet!$D$5:$K$27,4,FALSE),"NON_LISTED"),"")</f>
        <v/>
      </c>
      <c r="G28" s="18" t="str">
        <f>IF(B28&lt;&gt;"",IFERROR(VLOOKUP(B28,SignOnSheet!$D$5:$K$27,5,FALSE),"NON_LISTED"),"")</f>
        <v/>
      </c>
      <c r="H28" s="18" t="str">
        <f>IF(B28&lt;&gt;"",IFERROR(VLOOKUP(B28,SignOnSheet!$D$5:$K$27,6,FALSE),"NON_LISTED"),"")</f>
        <v/>
      </c>
      <c r="I28" s="39" t="str">
        <f>IF(B28&lt;&gt;"",IFERROR(VLOOKUP(B28,SignOnSheet!$D$5:$K$27,2,FALSE),"NON_LISTED"),"")</f>
        <v/>
      </c>
      <c r="J28" s="18" t="str">
        <f t="shared" si="0"/>
        <v/>
      </c>
      <c r="K28" s="19" t="str">
        <f t="shared" si="1"/>
        <v/>
      </c>
      <c r="L28" s="19" t="str">
        <f t="shared" si="2"/>
        <v/>
      </c>
      <c r="M28" s="18" t="str">
        <f>IF(ISTEXT(C28),SignOnSheet!$U$31+1,IF(C28&lt;&gt;"",IFERROR(IF(L28&gt;0,RANK(L28,IF(L$6:L$56&gt;0,L$6:L$56,),1)-COUNTIF(L$6:L$56,"=0"),IF(L28&lt;&gt;"",SignOnSheet!$U$31+1,0)),0),""))</f>
        <v/>
      </c>
      <c r="N28" s="20" t="e">
        <f>IF(#REF!=N$5,IF(L28="",MAX($L$6:$L$56)+1,L28),"")</f>
        <v>#REF!</v>
      </c>
      <c r="O28" s="20"/>
      <c r="P28" s="20"/>
      <c r="Q28" s="20"/>
      <c r="R28" s="18"/>
      <c r="S28" s="20"/>
      <c r="T28" s="18"/>
    </row>
    <row r="29" spans="1:20" x14ac:dyDescent="0.2">
      <c r="A29" s="17">
        <f t="shared" si="3"/>
        <v>23</v>
      </c>
      <c r="B29" s="11"/>
      <c r="C29" s="11"/>
      <c r="D29" s="17" t="str">
        <f>IF(B29&lt;&gt;"",IFERROR(VLOOKUP(B29,SignOnSheet!$D$5:$N$27,7,FALSE),"NON_LISTED"),"")</f>
        <v/>
      </c>
      <c r="E29" s="18" t="str">
        <f>IF(B29&lt;&gt;"",IFERROR(VLOOKUP(B29,SignOnSheet!$D$5:$K$27,3,FALSE),"NON_LISTED"),"")</f>
        <v/>
      </c>
      <c r="F29" s="18" t="str">
        <f>IF(B29&lt;&gt;"",IFERROR(VLOOKUP(B29,SignOnSheet!$D$5:$K$27,4,FALSE),"NON_LISTED"),"")</f>
        <v/>
      </c>
      <c r="G29" s="18" t="str">
        <f>IF(B29&lt;&gt;"",IFERROR(VLOOKUP(B29,SignOnSheet!$D$5:$K$27,5,FALSE),"NON_LISTED"),"")</f>
        <v/>
      </c>
      <c r="H29" s="18" t="str">
        <f>IF(B29&lt;&gt;"",IFERROR(VLOOKUP(B29,SignOnSheet!$D$5:$K$27,6,FALSE),"NON_LISTED"),"")</f>
        <v/>
      </c>
      <c r="I29" s="39" t="str">
        <f>IF(B29&lt;&gt;"",IFERROR(VLOOKUP(B29,SignOnSheet!$D$5:$K$27,2,FALSE),"NON_LISTED"),"")</f>
        <v/>
      </c>
      <c r="J29" s="18" t="str">
        <f t="shared" si="0"/>
        <v/>
      </c>
      <c r="K29" s="19" t="str">
        <f t="shared" si="1"/>
        <v/>
      </c>
      <c r="L29" s="19" t="str">
        <f t="shared" si="2"/>
        <v/>
      </c>
      <c r="M29" s="18" t="str">
        <f>IF(ISTEXT(C29),SignOnSheet!$U$31+1,IF(C29&lt;&gt;"",IFERROR(IF(L29&gt;0,RANK(L29,IF(L$6:L$56&gt;0,L$6:L$56,),1)-COUNTIF(L$6:L$56,"=0"),IF(L29&lt;&gt;"",SignOnSheet!$U$31+1,0)),0),""))</f>
        <v/>
      </c>
      <c r="N29" s="20" t="e">
        <f>IF(#REF!=N$5,IF(L29="",MAX($L$6:$L$56)+1,L29),"")</f>
        <v>#REF!</v>
      </c>
      <c r="O29" s="20"/>
      <c r="P29" s="20"/>
      <c r="Q29" s="20"/>
      <c r="R29" s="18"/>
      <c r="S29" s="20"/>
      <c r="T29" s="18"/>
    </row>
    <row r="30" spans="1:20" x14ac:dyDescent="0.2">
      <c r="A30" s="17">
        <f t="shared" si="3"/>
        <v>24</v>
      </c>
      <c r="B30" s="11"/>
      <c r="C30" s="11"/>
      <c r="D30" s="17" t="str">
        <f>IF(B30&lt;&gt;"",IFERROR(VLOOKUP(B30,SignOnSheet!$D$5:$N$27,7,FALSE),"NON_LISTED"),"")</f>
        <v/>
      </c>
      <c r="E30" s="18" t="str">
        <f>IF(B30&lt;&gt;"",IFERROR(VLOOKUP(B30,SignOnSheet!$D$5:$K$27,3,FALSE),"NON_LISTED"),"")</f>
        <v/>
      </c>
      <c r="F30" s="18" t="str">
        <f>IF(B30&lt;&gt;"",IFERROR(VLOOKUP(B30,SignOnSheet!$D$5:$K$27,4,FALSE),"NON_LISTED"),"")</f>
        <v/>
      </c>
      <c r="G30" s="18" t="str">
        <f>IF(B30&lt;&gt;"",IFERROR(VLOOKUP(B30,SignOnSheet!$D$5:$K$27,5,FALSE),"NON_LISTED"),"")</f>
        <v/>
      </c>
      <c r="H30" s="18" t="str">
        <f>IF(B30&lt;&gt;"",IFERROR(VLOOKUP(B30,SignOnSheet!$D$5:$K$27,6,FALSE),"NON_LISTED"),"")</f>
        <v/>
      </c>
      <c r="I30" s="39" t="str">
        <f>IF(B30&lt;&gt;"",IFERROR(VLOOKUP(B30,SignOnSheet!$D$5:$K$27,2,FALSE),"NON_LISTED"),"")</f>
        <v/>
      </c>
      <c r="J30" s="18" t="str">
        <f t="shared" si="0"/>
        <v/>
      </c>
      <c r="K30" s="19" t="str">
        <f t="shared" si="1"/>
        <v/>
      </c>
      <c r="L30" s="19" t="str">
        <f t="shared" si="2"/>
        <v/>
      </c>
      <c r="M30" s="18" t="str">
        <f>IF(ISTEXT(C30),SignOnSheet!$U$31+1,IF(C30&lt;&gt;"",IFERROR(IF(L30&gt;0,RANK(L30,IF(L$6:L$56&gt;0,L$6:L$56,),1)-COUNTIF(L$6:L$56,"=0"),IF(L30&lt;&gt;"",SignOnSheet!$U$31+1,0)),0),""))</f>
        <v/>
      </c>
      <c r="N30" s="20" t="e">
        <f>IF(#REF!=N$5,IF(L30="",MAX($L$6:$L$56)+1,L30),"")</f>
        <v>#REF!</v>
      </c>
      <c r="O30" s="20"/>
      <c r="P30" s="20"/>
      <c r="Q30" s="20"/>
      <c r="R30" s="18"/>
      <c r="S30" s="20"/>
      <c r="T30" s="18"/>
    </row>
    <row r="31" spans="1:20" x14ac:dyDescent="0.2">
      <c r="A31" s="17">
        <f t="shared" si="3"/>
        <v>25</v>
      </c>
      <c r="B31" s="11"/>
      <c r="C31" s="11"/>
      <c r="D31" s="17" t="str">
        <f>IF(B31&lt;&gt;"",IFERROR(VLOOKUP(B31,SignOnSheet!$D$5:$N$27,7,FALSE),"NON_LISTED"),"")</f>
        <v/>
      </c>
      <c r="E31" s="18" t="str">
        <f>IF(B31&lt;&gt;"",IFERROR(VLOOKUP(B31,SignOnSheet!$D$5:$K$27,3,FALSE),"NON_LISTED"),"")</f>
        <v/>
      </c>
      <c r="F31" s="18" t="str">
        <f>IF(B31&lt;&gt;"",IFERROR(VLOOKUP(B31,SignOnSheet!$D$5:$K$27,4,FALSE),"NON_LISTED"),"")</f>
        <v/>
      </c>
      <c r="G31" s="18" t="str">
        <f>IF(B31&lt;&gt;"",IFERROR(VLOOKUP(B31,SignOnSheet!$D$5:$K$27,5,FALSE),"NON_LISTED"),"")</f>
        <v/>
      </c>
      <c r="H31" s="18" t="str">
        <f>IF(B31&lt;&gt;"",IFERROR(VLOOKUP(B31,SignOnSheet!$D$5:$K$27,6,FALSE),"NON_LISTED"),"")</f>
        <v/>
      </c>
      <c r="I31" s="39" t="str">
        <f>IF(B31&lt;&gt;"",IFERROR(VLOOKUP(B31,SignOnSheet!$D$5:$K$27,2,FALSE),"NON_LISTED"),"")</f>
        <v/>
      </c>
      <c r="J31" s="18" t="str">
        <f t="shared" si="0"/>
        <v/>
      </c>
      <c r="K31" s="19" t="str">
        <f t="shared" si="1"/>
        <v/>
      </c>
      <c r="L31" s="19" t="str">
        <f t="shared" si="2"/>
        <v/>
      </c>
      <c r="M31" s="18" t="str">
        <f>IF(ISTEXT(C31),SignOnSheet!$U$31+1,IF(C31&lt;&gt;"",IFERROR(IF(L31&gt;0,RANK(L31,IF(L$6:L$56&gt;0,L$6:L$56,),1)-COUNTIF(L$6:L$56,"=0"),IF(L31&lt;&gt;"",SignOnSheet!$U$31+1,0)),0),""))</f>
        <v/>
      </c>
      <c r="N31" s="20" t="e">
        <f>IF(#REF!=N$5,IF(L31="",MAX($L$6:$L$56)+1,L31),"")</f>
        <v>#REF!</v>
      </c>
      <c r="O31" s="20"/>
      <c r="P31" s="20"/>
      <c r="Q31" s="20"/>
      <c r="R31" s="18"/>
      <c r="S31" s="20"/>
      <c r="T31" s="18"/>
    </row>
    <row r="32" spans="1:20" x14ac:dyDescent="0.2">
      <c r="A32" s="17">
        <f t="shared" si="3"/>
        <v>26</v>
      </c>
      <c r="B32" s="11"/>
      <c r="C32" s="11"/>
      <c r="D32" s="17" t="str">
        <f>IF(B32&lt;&gt;"",IFERROR(VLOOKUP(B32,SignOnSheet!$D$5:$N$27,7,FALSE),"NON_LISTED"),"")</f>
        <v/>
      </c>
      <c r="E32" s="18" t="str">
        <f>IF(B32&lt;&gt;"",IFERROR(VLOOKUP(B32,SignOnSheet!$D$5:$K$27,3,FALSE),"NON_LISTED"),"")</f>
        <v/>
      </c>
      <c r="F32" s="18" t="str">
        <f>IF(B32&lt;&gt;"",IFERROR(VLOOKUP(B32,SignOnSheet!$D$5:$K$27,4,FALSE),"NON_LISTED"),"")</f>
        <v/>
      </c>
      <c r="G32" s="18" t="str">
        <f>IF(B32&lt;&gt;"",IFERROR(VLOOKUP(B32,SignOnSheet!$D$5:$K$27,5,FALSE),"NON_LISTED"),"")</f>
        <v/>
      </c>
      <c r="H32" s="18" t="str">
        <f>IF(B32&lt;&gt;"",IFERROR(VLOOKUP(B32,SignOnSheet!$D$5:$K$27,6,FALSE),"NON_LISTED"),"")</f>
        <v/>
      </c>
      <c r="I32" s="39" t="str">
        <f>IF(B32&lt;&gt;"",IFERROR(VLOOKUP(B32,SignOnSheet!$D$5:$K$27,2,FALSE),"NON_LISTED"),"")</f>
        <v/>
      </c>
      <c r="J32" s="18" t="str">
        <f t="shared" si="0"/>
        <v/>
      </c>
      <c r="K32" s="19" t="str">
        <f t="shared" si="1"/>
        <v/>
      </c>
      <c r="L32" s="19" t="str">
        <f t="shared" si="2"/>
        <v/>
      </c>
      <c r="M32" s="18" t="str">
        <f>IF(ISTEXT(C32),SignOnSheet!$U$31+1,IF(C32&lt;&gt;"",IFERROR(IF(L32&gt;0,RANK(L32,IF(L$6:L$56&gt;0,L$6:L$56,),1)-COUNTIF(L$6:L$56,"=0"),IF(L32&lt;&gt;"",SignOnSheet!$U$31+1,0)),0),""))</f>
        <v/>
      </c>
      <c r="N32" s="20" t="e">
        <f>IF(#REF!=N$5,IF(L32="",MAX($L$6:$L$56)+1,L32),"")</f>
        <v>#REF!</v>
      </c>
      <c r="O32" s="20"/>
      <c r="P32" s="20"/>
      <c r="Q32" s="20"/>
      <c r="R32" s="18"/>
      <c r="S32" s="20"/>
      <c r="T32" s="18"/>
    </row>
    <row r="33" spans="1:20" x14ac:dyDescent="0.2">
      <c r="A33" s="17">
        <f t="shared" si="3"/>
        <v>27</v>
      </c>
      <c r="B33" s="11"/>
      <c r="C33" s="11"/>
      <c r="D33" s="17" t="str">
        <f>IF(B33&lt;&gt;"",IFERROR(VLOOKUP(B33,SignOnSheet!$D$5:$N$27,7,FALSE),"NON_LISTED"),"")</f>
        <v/>
      </c>
      <c r="E33" s="18" t="str">
        <f>IF(B33&lt;&gt;"",IFERROR(VLOOKUP(B33,SignOnSheet!$D$5:$K$27,3,FALSE),"NON_LISTED"),"")</f>
        <v/>
      </c>
      <c r="F33" s="18" t="str">
        <f>IF(B33&lt;&gt;"",IFERROR(VLOOKUP(B33,SignOnSheet!$D$5:$K$27,4,FALSE),"NON_LISTED"),"")</f>
        <v/>
      </c>
      <c r="G33" s="18" t="str">
        <f>IF(B33&lt;&gt;"",IFERROR(VLOOKUP(B33,SignOnSheet!$D$5:$K$27,5,FALSE),"NON_LISTED"),"")</f>
        <v/>
      </c>
      <c r="H33" s="18" t="str">
        <f>IF(B33&lt;&gt;"",IFERROR(VLOOKUP(B33,SignOnSheet!$D$5:$K$27,6,FALSE),"NON_LISTED"),"")</f>
        <v/>
      </c>
      <c r="I33" s="39" t="str">
        <f>IF(B33&lt;&gt;"",IFERROR(VLOOKUP(B33,SignOnSheet!$D$5:$K$27,2,FALSE),"NON_LISTED"),"")</f>
        <v/>
      </c>
      <c r="J33" s="18" t="str">
        <f t="shared" si="0"/>
        <v/>
      </c>
      <c r="K33" s="19" t="str">
        <f t="shared" si="1"/>
        <v/>
      </c>
      <c r="L33" s="19" t="str">
        <f t="shared" si="2"/>
        <v/>
      </c>
      <c r="M33" s="18" t="str">
        <f>IF(ISTEXT(C33),SignOnSheet!$U$31+1,IF(C33&lt;&gt;"",IFERROR(IF(L33&gt;0,RANK(L33,IF(L$6:L$56&gt;0,L$6:L$56,),1)-COUNTIF(L$6:L$56,"=0"),IF(L33&lt;&gt;"",SignOnSheet!$U$31+1,0)),0),""))</f>
        <v/>
      </c>
      <c r="N33" s="20" t="e">
        <f>IF(#REF!=N$5,IF(L33="",MAX($L$6:$L$56)+1,L33),"")</f>
        <v>#REF!</v>
      </c>
      <c r="O33" s="20"/>
      <c r="P33" s="20"/>
      <c r="Q33" s="20"/>
      <c r="R33" s="18"/>
      <c r="S33" s="20"/>
      <c r="T33" s="18"/>
    </row>
    <row r="34" spans="1:20" x14ac:dyDescent="0.2">
      <c r="A34" s="17">
        <f t="shared" si="3"/>
        <v>28</v>
      </c>
      <c r="B34" s="11"/>
      <c r="C34" s="11"/>
      <c r="D34" s="17" t="str">
        <f>IF(B34&lt;&gt;"",IFERROR(VLOOKUP(B34,SignOnSheet!$D$5:$N$27,7,FALSE),"NON_LISTED"),"")</f>
        <v/>
      </c>
      <c r="E34" s="18" t="str">
        <f>IF(B34&lt;&gt;"",IFERROR(VLOOKUP(B34,SignOnSheet!$D$5:$K$27,3,FALSE),"NON_LISTED"),"")</f>
        <v/>
      </c>
      <c r="F34" s="18" t="str">
        <f>IF(B34&lt;&gt;"",IFERROR(VLOOKUP(B34,SignOnSheet!$D$5:$K$27,4,FALSE),"NON_LISTED"),"")</f>
        <v/>
      </c>
      <c r="G34" s="18" t="str">
        <f>IF(B34&lt;&gt;"",IFERROR(VLOOKUP(B34,SignOnSheet!$D$5:$K$27,5,FALSE),"NON_LISTED"),"")</f>
        <v/>
      </c>
      <c r="H34" s="18" t="str">
        <f>IF(B34&lt;&gt;"",IFERROR(VLOOKUP(B34,SignOnSheet!$D$5:$K$27,6,FALSE),"NON_LISTED"),"")</f>
        <v/>
      </c>
      <c r="I34" s="39" t="str">
        <f>IF(B34&lt;&gt;"",IFERROR(VLOOKUP(B34,SignOnSheet!$D$5:$K$27,2,FALSE),"NON_LISTED"),"")</f>
        <v/>
      </c>
      <c r="J34" s="18" t="str">
        <f t="shared" si="0"/>
        <v/>
      </c>
      <c r="K34" s="19" t="str">
        <f t="shared" si="1"/>
        <v/>
      </c>
      <c r="L34" s="19" t="str">
        <f t="shared" si="2"/>
        <v/>
      </c>
      <c r="M34" s="18" t="str">
        <f>IF(ISTEXT(C34),SignOnSheet!$U$31+1,IF(C34&lt;&gt;"",IFERROR(IF(L34&gt;0,RANK(L34,IF(L$6:L$56&gt;0,L$6:L$56,),1)-COUNTIF(L$6:L$56,"=0"),IF(L34&lt;&gt;"",SignOnSheet!$U$31+1,0)),0),""))</f>
        <v/>
      </c>
      <c r="N34" s="20" t="e">
        <f>IF(#REF!=N$5,IF(L34="",MAX($L$6:$L$56)+1,L34),"")</f>
        <v>#REF!</v>
      </c>
      <c r="O34" s="20"/>
      <c r="P34" s="20"/>
      <c r="Q34" s="20"/>
      <c r="R34" s="18"/>
      <c r="S34" s="20"/>
      <c r="T34" s="18"/>
    </row>
    <row r="35" spans="1:20" x14ac:dyDescent="0.2">
      <c r="A35" s="17">
        <f t="shared" si="3"/>
        <v>29</v>
      </c>
      <c r="B35" s="11"/>
      <c r="C35" s="11"/>
      <c r="D35" s="17" t="str">
        <f>IF(B35&lt;&gt;"",IFERROR(VLOOKUP(B35,SignOnSheet!$D$5:$N$27,7,FALSE),"NON_LISTED"),"")</f>
        <v/>
      </c>
      <c r="E35" s="18" t="str">
        <f>IF(B35&lt;&gt;"",IFERROR(VLOOKUP(B35,SignOnSheet!$D$5:$K$27,3,FALSE),"NON_LISTED"),"")</f>
        <v/>
      </c>
      <c r="F35" s="18" t="str">
        <f>IF(B35&lt;&gt;"",IFERROR(VLOOKUP(B35,SignOnSheet!$D$5:$K$27,4,FALSE),"NON_LISTED"),"")</f>
        <v/>
      </c>
      <c r="G35" s="18" t="str">
        <f>IF(B35&lt;&gt;"",IFERROR(VLOOKUP(B35,SignOnSheet!$D$5:$K$27,5,FALSE),"NON_LISTED"),"")</f>
        <v/>
      </c>
      <c r="H35" s="18" t="str">
        <f>IF(B35&lt;&gt;"",IFERROR(VLOOKUP(B35,SignOnSheet!$D$5:$K$27,6,FALSE),"NON_LISTED"),"")</f>
        <v/>
      </c>
      <c r="I35" s="39" t="str">
        <f>IF(B35&lt;&gt;"",IFERROR(VLOOKUP(B35,SignOnSheet!$D$5:$K$27,2,FALSE),"NON_LISTED"),"")</f>
        <v/>
      </c>
      <c r="J35" s="18" t="str">
        <f t="shared" si="0"/>
        <v/>
      </c>
      <c r="K35" s="19" t="str">
        <f t="shared" si="1"/>
        <v/>
      </c>
      <c r="L35" s="19" t="str">
        <f t="shared" si="2"/>
        <v/>
      </c>
      <c r="M35" s="18" t="str">
        <f>IF(ISTEXT(C35),SignOnSheet!$U$31+1,IF(C35&lt;&gt;"",IFERROR(IF(L35&gt;0,RANK(L35,IF(L$6:L$56&gt;0,L$6:L$56,),1)-COUNTIF(L$6:L$56,"=0"),IF(L35&lt;&gt;"",SignOnSheet!$U$31+1,0)),0),""))</f>
        <v/>
      </c>
      <c r="N35" s="20" t="e">
        <f>IF(#REF!=N$5,IF(L35="",MAX($L$6:$L$56)+1,L35),"")</f>
        <v>#REF!</v>
      </c>
      <c r="O35" s="20"/>
      <c r="P35" s="20"/>
      <c r="Q35" s="20"/>
      <c r="R35" s="18"/>
      <c r="S35" s="20"/>
      <c r="T35" s="18"/>
    </row>
    <row r="36" spans="1:20" x14ac:dyDescent="0.2">
      <c r="A36" s="17">
        <f t="shared" si="3"/>
        <v>30</v>
      </c>
      <c r="B36" s="11"/>
      <c r="C36" s="11"/>
      <c r="D36" s="17" t="str">
        <f>IF(B36&lt;&gt;"",IFERROR(VLOOKUP(B36,SignOnSheet!$D$5:$N$27,7,FALSE),"NON_LISTED"),"")</f>
        <v/>
      </c>
      <c r="E36" s="18" t="str">
        <f>IF(B36&lt;&gt;"",IFERROR(VLOOKUP(B36,SignOnSheet!$D$5:$K$27,3,FALSE),"NON_LISTED"),"")</f>
        <v/>
      </c>
      <c r="F36" s="18" t="str">
        <f>IF(B36&lt;&gt;"",IFERROR(VLOOKUP(B36,SignOnSheet!$D$5:$K$27,4,FALSE),"NON_LISTED"),"")</f>
        <v/>
      </c>
      <c r="G36" s="18" t="str">
        <f>IF(B36&lt;&gt;"",IFERROR(VLOOKUP(B36,SignOnSheet!$D$5:$K$27,5,FALSE),"NON_LISTED"),"")</f>
        <v/>
      </c>
      <c r="H36" s="18" t="str">
        <f>IF(B36&lt;&gt;"",IFERROR(VLOOKUP(B36,SignOnSheet!$D$5:$K$27,6,FALSE),"NON_LISTED"),"")</f>
        <v/>
      </c>
      <c r="I36" s="39" t="str">
        <f>IF(B36&lt;&gt;"",IFERROR(VLOOKUP(B36,SignOnSheet!$D$5:$K$27,2,FALSE),"NON_LISTED"),"")</f>
        <v/>
      </c>
      <c r="J36" s="18" t="str">
        <f t="shared" si="0"/>
        <v/>
      </c>
      <c r="K36" s="19" t="str">
        <f t="shared" si="1"/>
        <v/>
      </c>
      <c r="L36" s="19" t="str">
        <f t="shared" si="2"/>
        <v/>
      </c>
      <c r="M36" s="18" t="str">
        <f>IF(ISTEXT(C36),SignOnSheet!$U$31+1,IF(C36&lt;&gt;"",IFERROR(IF(L36&gt;0,RANK(L36,IF(L$6:L$56&gt;0,L$6:L$56,),1)-COUNTIF(L$6:L$56,"=0"),IF(L36&lt;&gt;"",SignOnSheet!$U$31+1,0)),0),""))</f>
        <v/>
      </c>
      <c r="N36" s="20" t="e">
        <f>IF(#REF!=N$5,IF(L36="",MAX($L$6:$L$56)+1,L36),"")</f>
        <v>#REF!</v>
      </c>
      <c r="O36" s="20" t="str">
        <f t="shared" ref="O36:O56" si="4">IFERROR(IF(L36&lt;&gt;"",L36/I36,""),"")</f>
        <v/>
      </c>
      <c r="P36" s="20" t="str">
        <f t="shared" ref="P36:P56" si="5">IF(LEFT(B37,1)="D",COUNTA($C$6:$C$56)+1,IF(C37&lt;&gt;"",IFERROR(IF(O36&gt;0,RANK(O36,IF(O$6:O$56&gt;0,O$6:O$56,),1)-COUNTIF(O$6:O$56,"=0"),IF(O36&lt;&gt;"",COUNT($C$6:$C$56)+1,0)),0),""))</f>
        <v/>
      </c>
      <c r="Q36" s="20"/>
      <c r="R36" s="18"/>
      <c r="S36" s="20"/>
      <c r="T36" s="18"/>
    </row>
    <row r="37" spans="1:20" x14ac:dyDescent="0.2">
      <c r="A37" s="17">
        <f t="shared" si="3"/>
        <v>31</v>
      </c>
      <c r="B37" s="11"/>
      <c r="C37" s="11"/>
      <c r="D37" s="17" t="str">
        <f>IF(B37&lt;&gt;"",IFERROR(VLOOKUP(B37,SignOnSheet!$D$5:$N$27,7,FALSE),"NON_LISTED"),"")</f>
        <v/>
      </c>
      <c r="E37" s="18" t="str">
        <f>IF(B37&lt;&gt;"",IFERROR(VLOOKUP(B37,SignOnSheet!$D$5:$K$27,3,FALSE),"NON_LISTED"),"")</f>
        <v/>
      </c>
      <c r="F37" s="18" t="str">
        <f>IF(B37&lt;&gt;"",IFERROR(VLOOKUP(B37,SignOnSheet!$D$5:$K$27,4,FALSE),"NON_LISTED"),"")</f>
        <v/>
      </c>
      <c r="G37" s="18" t="str">
        <f>IF(B37&lt;&gt;"",IFERROR(VLOOKUP(B37,SignOnSheet!$D$5:$K$27,5,FALSE),"NON_LISTED"),"")</f>
        <v/>
      </c>
      <c r="H37" s="18" t="str">
        <f>IF(B37&lt;&gt;"",IFERROR(VLOOKUP(B37,SignOnSheet!$D$5:$K$27,6,FALSE),"NON_LISTED"),"")</f>
        <v/>
      </c>
      <c r="I37" s="39" t="str">
        <f>IF(B37&lt;&gt;"",IFERROR(VLOOKUP(B37,SignOnSheet!$D$5:$K$27,2,FALSE),"NON_LISTED"),"")</f>
        <v/>
      </c>
      <c r="J37" s="18" t="str">
        <f t="shared" si="0"/>
        <v/>
      </c>
      <c r="K37" s="19" t="str">
        <f t="shared" si="1"/>
        <v/>
      </c>
      <c r="L37" s="19" t="str">
        <f t="shared" si="2"/>
        <v/>
      </c>
      <c r="M37" s="18" t="str">
        <f>IF(ISTEXT(C37),SignOnSheet!$U$31+1,IF(C37&lt;&gt;"",IFERROR(IF(L37&gt;0,RANK(L37,IF(L$6:L$56&gt;0,L$6:L$56,),1)-COUNTIF(L$6:L$56,"=0"),IF(L37&lt;&gt;"",SignOnSheet!$U$31+1,0)),0),""))</f>
        <v/>
      </c>
      <c r="N37" s="20" t="e">
        <f>IF(#REF!=N$5,IF(L37="",MAX($L$6:$L$56)+1,L37),"")</f>
        <v>#REF!</v>
      </c>
      <c r="O37" s="20" t="str">
        <f t="shared" si="4"/>
        <v/>
      </c>
      <c r="P37" s="20" t="str">
        <f t="shared" si="5"/>
        <v/>
      </c>
      <c r="Q37" s="20"/>
      <c r="R37" s="18"/>
      <c r="S37" s="20"/>
      <c r="T37" s="18"/>
    </row>
    <row r="38" spans="1:20" x14ac:dyDescent="0.2">
      <c r="A38" s="17">
        <f t="shared" si="3"/>
        <v>32</v>
      </c>
      <c r="B38" s="11"/>
      <c r="C38" s="11"/>
      <c r="D38" s="17" t="str">
        <f>IF(B38&lt;&gt;"",IFERROR(VLOOKUP(B38,SignOnSheet!$D$5:$N$27,7,FALSE),"NON_LISTED"),"")</f>
        <v/>
      </c>
      <c r="E38" s="18" t="str">
        <f>IF(B38&lt;&gt;"",IFERROR(VLOOKUP(B38,SignOnSheet!$D$5:$K$27,3,FALSE),"NON_LISTED"),"")</f>
        <v/>
      </c>
      <c r="F38" s="18" t="str">
        <f>IF(B38&lt;&gt;"",IFERROR(VLOOKUP(B38,SignOnSheet!$D$5:$K$27,4,FALSE),"NON_LISTED"),"")</f>
        <v/>
      </c>
      <c r="G38" s="18" t="str">
        <f>IF(B38&lt;&gt;"",IFERROR(VLOOKUP(B38,SignOnSheet!$D$5:$K$27,5,FALSE),"NON_LISTED"),"")</f>
        <v/>
      </c>
      <c r="H38" s="18" t="str">
        <f>IF(B38&lt;&gt;"",IFERROR(VLOOKUP(B38,SignOnSheet!$D$5:$K$27,6,FALSE),"NON_LISTED"),"")</f>
        <v/>
      </c>
      <c r="I38" s="39" t="str">
        <f>IF(B38&lt;&gt;"",IFERROR(VLOOKUP(B38,SignOnSheet!$D$5:$K$27,2,FALSE),"NON_LISTED"),"")</f>
        <v/>
      </c>
      <c r="J38" s="18" t="str">
        <f t="shared" ref="J38:J56" si="6">IFERROR(IF(LEFT(C38,1)&lt;&gt;"D",IFERROR(RIGHT(C38,2)+LEFT(RIGHT(C38,4),2)*60+(C38-RIGHT(C38,4))/10000*3600-IF(G38="B",$J$4,$J$3),""),"" ),"")</f>
        <v/>
      </c>
      <c r="K38" s="19" t="str">
        <f t="shared" ref="K38:K56" si="7">IF(C38&lt;&gt;"",IFERROR(IF(C38&gt;0,RANK(J38,IF(J$6:J$56&gt;0,J$6:J$56,),1)-COUNTIF(J$6:J$56,"=0"),IF(C38="",COUNT(J$6:J$56)+1,0)),0),"")</f>
        <v/>
      </c>
      <c r="L38" s="19" t="str">
        <f t="shared" ref="L38:L56" si="8">IFERROR(IF(J38&lt;&gt;"",J38/F38,"")/H38,"")</f>
        <v/>
      </c>
      <c r="M38" s="18" t="str">
        <f>IF(ISTEXT(C38),SignOnSheet!$U$31+1,IF(C38&lt;&gt;"",IFERROR(IF(L38&gt;0,RANK(L38,IF(L$6:L$56&gt;0,L$6:L$56,),1)-COUNTIF(L$6:L$56,"=0"),IF(L38&lt;&gt;"",SignOnSheet!$U$31+1,0)),0),""))</f>
        <v/>
      </c>
      <c r="N38" s="20" t="e">
        <f>IF(#REF!=N$5,IF(L38="",MAX($L$6:$L$56)+1,L38),"")</f>
        <v>#REF!</v>
      </c>
      <c r="O38" s="20" t="str">
        <f t="shared" si="4"/>
        <v/>
      </c>
      <c r="P38" s="20" t="str">
        <f t="shared" si="5"/>
        <v/>
      </c>
      <c r="Q38" s="20"/>
      <c r="R38" s="18"/>
      <c r="S38" s="20"/>
      <c r="T38" s="18"/>
    </row>
    <row r="39" spans="1:20" x14ac:dyDescent="0.2">
      <c r="A39" s="17">
        <f t="shared" si="3"/>
        <v>33</v>
      </c>
      <c r="B39" s="11"/>
      <c r="C39" s="11"/>
      <c r="D39" s="17" t="str">
        <f>IF(B39&lt;&gt;"",IFERROR(VLOOKUP(B39,SignOnSheet!$D$5:$N$27,7,FALSE),"NON_LISTED"),"")</f>
        <v/>
      </c>
      <c r="E39" s="18" t="str">
        <f>IF(B39&lt;&gt;"",IFERROR(VLOOKUP(B39,SignOnSheet!$D$5:$K$27,3,FALSE),"NON_LISTED"),"")</f>
        <v/>
      </c>
      <c r="F39" s="18" t="str">
        <f>IF(B39&lt;&gt;"",IFERROR(VLOOKUP(B39,SignOnSheet!$D$5:$K$27,4,FALSE),"NON_LISTED"),"")</f>
        <v/>
      </c>
      <c r="G39" s="18" t="str">
        <f>IF(B39&lt;&gt;"",IFERROR(VLOOKUP(B39,SignOnSheet!$D$5:$K$27,5,FALSE),"NON_LISTED"),"")</f>
        <v/>
      </c>
      <c r="H39" s="18" t="str">
        <f>IF(B39&lt;&gt;"",IFERROR(VLOOKUP(B39,SignOnSheet!$D$5:$K$27,6,FALSE),"NON_LISTED"),"")</f>
        <v/>
      </c>
      <c r="I39" s="39" t="str">
        <f>IF(B39&lt;&gt;"",IFERROR(VLOOKUP(B39,SignOnSheet!$D$5:$K$27,2,FALSE),"NON_LISTED"),"")</f>
        <v/>
      </c>
      <c r="J39" s="18" t="str">
        <f t="shared" si="6"/>
        <v/>
      </c>
      <c r="K39" s="19" t="str">
        <f t="shared" si="7"/>
        <v/>
      </c>
      <c r="L39" s="19" t="str">
        <f t="shared" si="8"/>
        <v/>
      </c>
      <c r="M39" s="18" t="str">
        <f>IF(ISTEXT(C39),SignOnSheet!$U$31+1,IF(C39&lt;&gt;"",IFERROR(IF(L39&gt;0,RANK(L39,IF(L$6:L$56&gt;0,L$6:L$56,),1)-COUNTIF(L$6:L$56,"=0"),IF(L39&lt;&gt;"",SignOnSheet!$U$31+1,0)),0),""))</f>
        <v/>
      </c>
      <c r="N39" s="20" t="e">
        <f>IF(#REF!=N$5,IF(L39="",MAX($L$6:$L$56)+1,L39),"")</f>
        <v>#REF!</v>
      </c>
      <c r="O39" s="20" t="str">
        <f t="shared" si="4"/>
        <v/>
      </c>
      <c r="P39" s="20" t="str">
        <f t="shared" si="5"/>
        <v/>
      </c>
      <c r="Q39" s="20"/>
      <c r="R39" s="18"/>
      <c r="S39" s="20"/>
      <c r="T39" s="18"/>
    </row>
    <row r="40" spans="1:20" x14ac:dyDescent="0.2">
      <c r="A40" s="17">
        <f t="shared" ref="A40:A56" si="9">A39+1</f>
        <v>34</v>
      </c>
      <c r="B40" s="11"/>
      <c r="C40" s="11"/>
      <c r="D40" s="17" t="str">
        <f>IF(B40&lt;&gt;"",IFERROR(VLOOKUP(B40,SignOnSheet!$D$5:$N$27,7,FALSE),"NON_LISTED"),"")</f>
        <v/>
      </c>
      <c r="E40" s="18" t="str">
        <f>IF(B40&lt;&gt;"",IFERROR(VLOOKUP(B40,SignOnSheet!$D$5:$K$27,3,FALSE),"NON_LISTED"),"")</f>
        <v/>
      </c>
      <c r="F40" s="18" t="str">
        <f>IF(B40&lt;&gt;"",IFERROR(VLOOKUP(B40,SignOnSheet!$D$5:$K$27,4,FALSE),"NON_LISTED"),"")</f>
        <v/>
      </c>
      <c r="G40" s="18" t="str">
        <f>IF(B40&lt;&gt;"",IFERROR(VLOOKUP(B40,SignOnSheet!$D$5:$K$27,5,FALSE),"NON_LISTED"),"")</f>
        <v/>
      </c>
      <c r="H40" s="18" t="str">
        <f>IF(B40&lt;&gt;"",IFERROR(VLOOKUP(B40,SignOnSheet!$D$5:$K$27,6,FALSE),"NON_LISTED"),"")</f>
        <v/>
      </c>
      <c r="I40" s="39" t="str">
        <f>IF(B40&lt;&gt;"",IFERROR(VLOOKUP(B40,SignOnSheet!$D$5:$K$27,2,FALSE),"NON_LISTED"),"")</f>
        <v/>
      </c>
      <c r="J40" s="18" t="str">
        <f t="shared" si="6"/>
        <v/>
      </c>
      <c r="K40" s="19" t="str">
        <f t="shared" si="7"/>
        <v/>
      </c>
      <c r="L40" s="19" t="str">
        <f t="shared" si="8"/>
        <v/>
      </c>
      <c r="M40" s="18" t="str">
        <f>IF(ISTEXT(C40),SignOnSheet!$U$31+1,IF(C40&lt;&gt;"",IFERROR(IF(L40&gt;0,RANK(L40,IF(L$6:L$56&gt;0,L$6:L$56,),1)-COUNTIF(L$6:L$56,"=0"),IF(L40&lt;&gt;"",SignOnSheet!$U$31+1,0)),0),""))</f>
        <v/>
      </c>
      <c r="N40" s="20" t="e">
        <f>IF(#REF!=N$5,IF(L40="",MAX($L$6:$L$56)+1,L40),"")</f>
        <v>#REF!</v>
      </c>
      <c r="O40" s="20" t="str">
        <f t="shared" si="4"/>
        <v/>
      </c>
      <c r="P40" s="20" t="str">
        <f t="shared" si="5"/>
        <v/>
      </c>
      <c r="Q40" s="20"/>
      <c r="R40" s="18"/>
      <c r="S40" s="20"/>
      <c r="T40" s="18"/>
    </row>
    <row r="41" spans="1:20" x14ac:dyDescent="0.2">
      <c r="A41" s="17">
        <f t="shared" si="9"/>
        <v>35</v>
      </c>
      <c r="B41" s="11"/>
      <c r="C41" s="11"/>
      <c r="D41" s="17" t="str">
        <f>IF(B41&lt;&gt;"",IFERROR(VLOOKUP(B41,SignOnSheet!$D$5:$N$27,7,FALSE),"NON_LISTED"),"")</f>
        <v/>
      </c>
      <c r="E41" s="18" t="str">
        <f>IF(B41&lt;&gt;"",IFERROR(VLOOKUP(B41,SignOnSheet!$D$5:$K$27,3,FALSE),"NON_LISTED"),"")</f>
        <v/>
      </c>
      <c r="F41" s="18" t="str">
        <f>IF(B41&lt;&gt;"",IFERROR(VLOOKUP(B41,SignOnSheet!$D$5:$K$27,4,FALSE),"NON_LISTED"),"")</f>
        <v/>
      </c>
      <c r="G41" s="18" t="str">
        <f>IF(B41&lt;&gt;"",IFERROR(VLOOKUP(B41,SignOnSheet!$D$5:$K$27,5,FALSE),"NON_LISTED"),"")</f>
        <v/>
      </c>
      <c r="H41" s="18" t="str">
        <f>IF(B41&lt;&gt;"",IFERROR(VLOOKUP(B41,SignOnSheet!$D$5:$K$27,6,FALSE),"NON_LISTED"),"")</f>
        <v/>
      </c>
      <c r="I41" s="27" t="str">
        <f>IF(B41&lt;&gt;"",IFERROR(VLOOKUP(B41,SignOnSheet!$D$5:$K$27,2,FALSE),"NON_LISTED"),"")</f>
        <v/>
      </c>
      <c r="J41" s="18" t="str">
        <f t="shared" si="6"/>
        <v/>
      </c>
      <c r="K41" s="19" t="str">
        <f t="shared" si="7"/>
        <v/>
      </c>
      <c r="L41" s="19" t="str">
        <f t="shared" si="8"/>
        <v/>
      </c>
      <c r="M41" s="18" t="str">
        <f>IF(ISTEXT(C41),SignOnSheet!$U$31+1,IF(C41&lt;&gt;"",IFERROR(IF(L41&gt;0,RANK(L41,IF(L$6:L$56&gt;0,L$6:L$56,),1)-COUNTIF(L$6:L$56,"=0"),IF(L41&lt;&gt;"",SignOnSheet!$U$31+1,0)),0),""))</f>
        <v/>
      </c>
      <c r="N41" s="20" t="e">
        <f>IF(#REF!=N$5,IF(L41="",MAX($L$6:$L$56)+1,L41),"")</f>
        <v>#REF!</v>
      </c>
      <c r="O41" s="20" t="str">
        <f t="shared" si="4"/>
        <v/>
      </c>
      <c r="P41" s="20" t="str">
        <f t="shared" si="5"/>
        <v/>
      </c>
      <c r="Q41" s="20"/>
      <c r="R41" s="18"/>
      <c r="S41" s="20"/>
      <c r="T41" s="18"/>
    </row>
    <row r="42" spans="1:20" x14ac:dyDescent="0.2">
      <c r="A42" s="17">
        <f t="shared" si="9"/>
        <v>36</v>
      </c>
      <c r="B42" s="11"/>
      <c r="C42" s="11"/>
      <c r="D42" s="17" t="str">
        <f>IF(B42&lt;&gt;"",IFERROR(VLOOKUP(B42,SignOnSheet!$D$5:$N$27,7,FALSE),"NON_LISTED"),"")</f>
        <v/>
      </c>
      <c r="E42" s="18" t="str">
        <f>IF(B42&lt;&gt;"",IFERROR(VLOOKUP(B42,SignOnSheet!$D$5:$K$27,3,FALSE),"NON_LISTED"),"")</f>
        <v/>
      </c>
      <c r="F42" s="18" t="str">
        <f>IF(B42&lt;&gt;"",IFERROR(VLOOKUP(B42,SignOnSheet!$D$5:$K$27,4,FALSE),"NON_LISTED"),"")</f>
        <v/>
      </c>
      <c r="G42" s="18" t="str">
        <f>IF(B42&lt;&gt;"",IFERROR(VLOOKUP(B42,SignOnSheet!$D$5:$K$27,5,FALSE),"NON_LISTED"),"")</f>
        <v/>
      </c>
      <c r="H42" s="18" t="str">
        <f>IF(B42&lt;&gt;"",IFERROR(VLOOKUP(B42,SignOnSheet!$D$5:$K$27,6,FALSE),"NON_LISTED"),"")</f>
        <v/>
      </c>
      <c r="I42" s="27" t="str">
        <f>IF(B42&lt;&gt;"",IFERROR(VLOOKUP(B42,SignOnSheet!$D$5:$K$27,2,FALSE),"NON_LISTED"),"")</f>
        <v/>
      </c>
      <c r="J42" s="18" t="str">
        <f t="shared" si="6"/>
        <v/>
      </c>
      <c r="K42" s="19" t="str">
        <f t="shared" si="7"/>
        <v/>
      </c>
      <c r="L42" s="19" t="str">
        <f t="shared" si="8"/>
        <v/>
      </c>
      <c r="M42" s="18" t="str">
        <f>IF(ISTEXT(C42),SignOnSheet!$U$31+1,IF(C42&lt;&gt;"",IFERROR(IF(L42&gt;0,RANK(L42,IF(L$6:L$56&gt;0,L$6:L$56,),1)-COUNTIF(L$6:L$56,"=0"),IF(L42&lt;&gt;"",SignOnSheet!$U$31+1,0)),0),""))</f>
        <v/>
      </c>
      <c r="N42" s="20" t="e">
        <f>IF(#REF!=N$5,IF(L42="",MAX($L$6:$L$56)+1,L42),"")</f>
        <v>#REF!</v>
      </c>
      <c r="O42" s="20" t="str">
        <f t="shared" si="4"/>
        <v/>
      </c>
      <c r="P42" s="20" t="str">
        <f t="shared" si="5"/>
        <v/>
      </c>
      <c r="Q42" s="20"/>
      <c r="R42" s="18"/>
      <c r="S42" s="20"/>
      <c r="T42" s="18"/>
    </row>
    <row r="43" spans="1:20" x14ac:dyDescent="0.2">
      <c r="A43" s="17">
        <f t="shared" si="9"/>
        <v>37</v>
      </c>
      <c r="B43" s="11"/>
      <c r="C43" s="11"/>
      <c r="D43" s="17" t="str">
        <f>IF(B43&lt;&gt;"",IFERROR(VLOOKUP(B43,SignOnSheet!$D$5:$N$27,7,FALSE),"NON_LISTED"),"")</f>
        <v/>
      </c>
      <c r="E43" s="18" t="str">
        <f>IF(B43&lt;&gt;"",IFERROR(VLOOKUP(B43,SignOnSheet!$D$5:$K$27,3,FALSE),"NON_LISTED"),"")</f>
        <v/>
      </c>
      <c r="F43" s="18" t="str">
        <f>IF(B43&lt;&gt;"",IFERROR(VLOOKUP(B43,SignOnSheet!$D$5:$K$27,4,FALSE),"NON_LISTED"),"")</f>
        <v/>
      </c>
      <c r="G43" s="18" t="str">
        <f>IF(B43&lt;&gt;"",IFERROR(VLOOKUP(B43,SignOnSheet!$D$5:$K$27,5,FALSE),"NON_LISTED"),"")</f>
        <v/>
      </c>
      <c r="H43" s="18" t="str">
        <f>IF(B43&lt;&gt;"",IFERROR(VLOOKUP(B43,SignOnSheet!$D$5:$K$27,6,FALSE),"NON_LISTED"),"")</f>
        <v/>
      </c>
      <c r="I43" s="27" t="str">
        <f>IF(B43&lt;&gt;"",IFERROR(VLOOKUP(B43,SignOnSheet!$D$5:$K$27,2,FALSE),"NON_LISTED"),"")</f>
        <v/>
      </c>
      <c r="J43" s="18" t="str">
        <f t="shared" si="6"/>
        <v/>
      </c>
      <c r="K43" s="19" t="str">
        <f t="shared" si="7"/>
        <v/>
      </c>
      <c r="L43" s="19" t="str">
        <f t="shared" si="8"/>
        <v/>
      </c>
      <c r="M43" s="18" t="str">
        <f>IF(ISTEXT(C43),SignOnSheet!$U$31+1,IF(C43&lt;&gt;"",IFERROR(IF(L43&gt;0,RANK(L43,IF(L$6:L$56&gt;0,L$6:L$56,),1)-COUNTIF(L$6:L$56,"=0"),IF(L43&lt;&gt;"",SignOnSheet!$U$31+1,0)),0),""))</f>
        <v/>
      </c>
      <c r="N43" s="20" t="e">
        <f>IF(#REF!=N$5,IF(L43="",MAX($L$6:$L$56)+1,L43),"")</f>
        <v>#REF!</v>
      </c>
      <c r="O43" s="20" t="str">
        <f t="shared" si="4"/>
        <v/>
      </c>
      <c r="P43" s="20" t="str">
        <f t="shared" si="5"/>
        <v/>
      </c>
      <c r="Q43" s="20"/>
      <c r="R43" s="18"/>
      <c r="S43" s="20"/>
      <c r="T43" s="18"/>
    </row>
    <row r="44" spans="1:20" x14ac:dyDescent="0.2">
      <c r="A44" s="17">
        <f t="shared" si="9"/>
        <v>38</v>
      </c>
      <c r="B44" s="11"/>
      <c r="C44" s="11"/>
      <c r="D44" s="17" t="str">
        <f>IF(B44&lt;&gt;"",IFERROR(VLOOKUP(B44,SignOnSheet!$D$5:$N$27,7,FALSE),"NON_LISTED"),"")</f>
        <v/>
      </c>
      <c r="E44" s="18" t="str">
        <f>IF(B44&lt;&gt;"",IFERROR(VLOOKUP(B44,SignOnSheet!$D$5:$K$27,3,FALSE),"NON_LISTED"),"")</f>
        <v/>
      </c>
      <c r="F44" s="18" t="str">
        <f>IF(B44&lt;&gt;"",IFERROR(VLOOKUP(B44,SignOnSheet!$D$5:$K$27,4,FALSE),"NON_LISTED"),"")</f>
        <v/>
      </c>
      <c r="G44" s="18" t="str">
        <f>IF(B44&lt;&gt;"",IFERROR(VLOOKUP(B44,SignOnSheet!$D$5:$K$27,5,FALSE),"NON_LISTED"),"")</f>
        <v/>
      </c>
      <c r="H44" s="18" t="str">
        <f>IF(B44&lt;&gt;"",IFERROR(VLOOKUP(B44,SignOnSheet!$D$5:$K$27,6,FALSE),"NON_LISTED"),"")</f>
        <v/>
      </c>
      <c r="I44" s="27" t="str">
        <f>IF(B44&lt;&gt;"",IFERROR(VLOOKUP(B44,SignOnSheet!$D$5:$K$27,2,FALSE),"NON_LISTED"),"")</f>
        <v/>
      </c>
      <c r="J44" s="18" t="str">
        <f t="shared" si="6"/>
        <v/>
      </c>
      <c r="K44" s="19" t="str">
        <f t="shared" si="7"/>
        <v/>
      </c>
      <c r="L44" s="19" t="str">
        <f t="shared" si="8"/>
        <v/>
      </c>
      <c r="M44" s="18" t="str">
        <f>IF(ISTEXT(C44),SignOnSheet!$U$31+1,IF(C44&lt;&gt;"",IFERROR(IF(L44&gt;0,RANK(L44,IF(L$6:L$56&gt;0,L$6:L$56,),1)-COUNTIF(L$6:L$56,"=0"),IF(L44&lt;&gt;"",SignOnSheet!$U$31+1,0)),0),""))</f>
        <v/>
      </c>
      <c r="N44" s="20" t="e">
        <f>IF(#REF!=N$5,IF(L44="",MAX($L$6:$L$56)+1,L44),"")</f>
        <v>#REF!</v>
      </c>
      <c r="O44" s="20" t="str">
        <f t="shared" si="4"/>
        <v/>
      </c>
      <c r="P44" s="20" t="str">
        <f t="shared" si="5"/>
        <v/>
      </c>
      <c r="Q44" s="20"/>
      <c r="R44" s="18"/>
      <c r="S44" s="20"/>
      <c r="T44" s="18"/>
    </row>
    <row r="45" spans="1:20" x14ac:dyDescent="0.2">
      <c r="A45" s="17">
        <f t="shared" si="9"/>
        <v>39</v>
      </c>
      <c r="B45" s="11"/>
      <c r="C45" s="11"/>
      <c r="D45" s="17" t="str">
        <f>IF(B45&lt;&gt;"",IFERROR(VLOOKUP(B45,SignOnSheet!$D$5:$N$27,7,FALSE),"NON_LISTED"),"")</f>
        <v/>
      </c>
      <c r="E45" s="18" t="str">
        <f>IF(B45&lt;&gt;"",IFERROR(VLOOKUP(B45,SignOnSheet!$D$5:$K$27,3,FALSE),"NON_LISTED"),"")</f>
        <v/>
      </c>
      <c r="F45" s="18" t="str">
        <f>IF(B45&lt;&gt;"",IFERROR(VLOOKUP(B45,SignOnSheet!$D$5:$K$27,4,FALSE),"NON_LISTED"),"")</f>
        <v/>
      </c>
      <c r="G45" s="18" t="str">
        <f>IF(B45&lt;&gt;"",IFERROR(VLOOKUP(B45,SignOnSheet!$D$5:$K$27,5,FALSE),"NON_LISTED"),"")</f>
        <v/>
      </c>
      <c r="H45" s="18" t="str">
        <f>IF(B45&lt;&gt;"",IFERROR(VLOOKUP(B45,SignOnSheet!$D$5:$K$27,6,FALSE),"NON_LISTED"),"")</f>
        <v/>
      </c>
      <c r="I45" s="27" t="str">
        <f>IF(B45&lt;&gt;"",IFERROR(VLOOKUP(B45,SignOnSheet!$D$5:$K$27,2,FALSE),"NON_LISTED"),"")</f>
        <v/>
      </c>
      <c r="J45" s="18" t="str">
        <f t="shared" si="6"/>
        <v/>
      </c>
      <c r="K45" s="19" t="str">
        <f t="shared" si="7"/>
        <v/>
      </c>
      <c r="L45" s="19" t="str">
        <f t="shared" si="8"/>
        <v/>
      </c>
      <c r="M45" s="18" t="str">
        <f>IF(ISTEXT(C45),SignOnSheet!$U$31+1,IF(C45&lt;&gt;"",IFERROR(IF(L45&gt;0,RANK(L45,IF(L$6:L$56&gt;0,L$6:L$56,),1)-COUNTIF(L$6:L$56,"=0"),IF(L45&lt;&gt;"",SignOnSheet!$U$31+1,0)),0),""))</f>
        <v/>
      </c>
      <c r="N45" s="20" t="e">
        <f>IF(#REF!=N$5,IF(L45="",MAX($L$6:$L$56)+1,L45),"")</f>
        <v>#REF!</v>
      </c>
      <c r="O45" s="20" t="str">
        <f t="shared" si="4"/>
        <v/>
      </c>
      <c r="P45" s="20" t="str">
        <f t="shared" si="5"/>
        <v/>
      </c>
      <c r="Q45" s="20"/>
      <c r="R45" s="18"/>
      <c r="S45" s="20"/>
      <c r="T45" s="18"/>
    </row>
    <row r="46" spans="1:20" x14ac:dyDescent="0.2">
      <c r="A46" s="17">
        <f t="shared" si="9"/>
        <v>40</v>
      </c>
      <c r="B46" s="11"/>
      <c r="C46" s="11"/>
      <c r="D46" s="17" t="str">
        <f>IF(B46&lt;&gt;"",IFERROR(VLOOKUP(B46,SignOnSheet!$D$5:$N$27,7,FALSE),"NON_LISTED"),"")</f>
        <v/>
      </c>
      <c r="E46" s="18" t="str">
        <f>IF(B46&lt;&gt;"",IFERROR(VLOOKUP(B46,SignOnSheet!$D$5:$K$27,3,FALSE),"NON_LISTED"),"")</f>
        <v/>
      </c>
      <c r="F46" s="18" t="str">
        <f>IF(B46&lt;&gt;"",IFERROR(VLOOKUP(B46,SignOnSheet!$D$5:$K$27,4,FALSE),"NON_LISTED"),"")</f>
        <v/>
      </c>
      <c r="G46" s="18" t="str">
        <f>IF(B46&lt;&gt;"",IFERROR(VLOOKUP(B46,SignOnSheet!$D$5:$K$27,5,FALSE),"NON_LISTED"),"")</f>
        <v/>
      </c>
      <c r="H46" s="18" t="str">
        <f>IF(B46&lt;&gt;"",IFERROR(VLOOKUP(B46,SignOnSheet!$D$5:$K$27,6,FALSE),"NON_LISTED"),"")</f>
        <v/>
      </c>
      <c r="I46" s="27" t="str">
        <f>IF(B46&lt;&gt;"",IFERROR(VLOOKUP(B46,SignOnSheet!$D$5:$K$27,2,FALSE),"NON_LISTED"),"")</f>
        <v/>
      </c>
      <c r="J46" s="18" t="str">
        <f t="shared" si="6"/>
        <v/>
      </c>
      <c r="K46" s="19" t="str">
        <f t="shared" si="7"/>
        <v/>
      </c>
      <c r="L46" s="19" t="str">
        <f t="shared" si="8"/>
        <v/>
      </c>
      <c r="M46" s="18" t="str">
        <f>IF(ISTEXT(C46),SignOnSheet!$U$31+1,IF(C46&lt;&gt;"",IFERROR(IF(L46&gt;0,RANK(L46,IF(L$6:L$56&gt;0,L$6:L$56,),1)-COUNTIF(L$6:L$56,"=0"),IF(L46&lt;&gt;"",SignOnSheet!$U$31+1,0)),0),""))</f>
        <v/>
      </c>
      <c r="N46" s="20" t="e">
        <f>IF(#REF!=N$5,IF(L46="",MAX($L$6:$L$56)+1,L46),"")</f>
        <v>#REF!</v>
      </c>
      <c r="O46" s="20" t="str">
        <f t="shared" si="4"/>
        <v/>
      </c>
      <c r="P46" s="20" t="str">
        <f t="shared" si="5"/>
        <v/>
      </c>
      <c r="Q46" s="20"/>
      <c r="R46" s="18"/>
      <c r="S46" s="20"/>
      <c r="T46" s="18"/>
    </row>
    <row r="47" spans="1:20" x14ac:dyDescent="0.2">
      <c r="A47" s="17">
        <f t="shared" si="9"/>
        <v>41</v>
      </c>
      <c r="B47" s="11"/>
      <c r="C47" s="11"/>
      <c r="D47" s="17" t="str">
        <f>IF(B47&lt;&gt;"",IFERROR(VLOOKUP(B47,SignOnSheet!$D$5:$N$27,7,FALSE),"NON_LISTED"),"")</f>
        <v/>
      </c>
      <c r="E47" s="18" t="str">
        <f>IF(B47&lt;&gt;"",IFERROR(VLOOKUP(B47,SignOnSheet!$D$5:$K$27,3,FALSE),"NON_LISTED"),"")</f>
        <v/>
      </c>
      <c r="F47" s="18" t="str">
        <f>IF(B47&lt;&gt;"",IFERROR(VLOOKUP(B47,SignOnSheet!$D$5:$K$27,4,FALSE),"NON_LISTED"),"")</f>
        <v/>
      </c>
      <c r="G47" s="18" t="str">
        <f>IF(B47&lt;&gt;"",IFERROR(VLOOKUP(B47,SignOnSheet!$D$5:$K$27,5,FALSE),"NON_LISTED"),"")</f>
        <v/>
      </c>
      <c r="H47" s="18" t="str">
        <f>IF(B47&lt;&gt;"",IFERROR(VLOOKUP(B47,SignOnSheet!$D$5:$K$27,6,FALSE),"NON_LISTED"),"")</f>
        <v/>
      </c>
      <c r="I47" s="27" t="str">
        <f>IF(B47&lt;&gt;"",IFERROR(VLOOKUP(B47,SignOnSheet!$D$5:$K$27,2,FALSE),"NON_LISTED"),"")</f>
        <v/>
      </c>
      <c r="J47" s="18" t="str">
        <f t="shared" si="6"/>
        <v/>
      </c>
      <c r="K47" s="19" t="str">
        <f t="shared" si="7"/>
        <v/>
      </c>
      <c r="L47" s="19" t="str">
        <f t="shared" si="8"/>
        <v/>
      </c>
      <c r="M47" s="18" t="str">
        <f>IF(ISTEXT(C47),SignOnSheet!$U$31+1,IF(C47&lt;&gt;"",IFERROR(IF(L47&gt;0,RANK(L47,IF(L$6:L$56&gt;0,L$6:L$56,),1)-COUNTIF(L$6:L$56,"=0"),IF(L47&lt;&gt;"",SignOnSheet!$U$31+1,0)),0),""))</f>
        <v/>
      </c>
      <c r="N47" s="20" t="e">
        <f>IF(#REF!=N$5,IF(L47="",MAX($L$6:$L$56)+1,L47),"")</f>
        <v>#REF!</v>
      </c>
      <c r="O47" s="20" t="str">
        <f t="shared" si="4"/>
        <v/>
      </c>
      <c r="P47" s="20" t="str">
        <f t="shared" si="5"/>
        <v/>
      </c>
      <c r="Q47" s="20"/>
      <c r="R47" s="18"/>
      <c r="S47" s="20"/>
      <c r="T47" s="18"/>
    </row>
    <row r="48" spans="1:20" x14ac:dyDescent="0.2">
      <c r="A48" s="17">
        <f t="shared" si="9"/>
        <v>42</v>
      </c>
      <c r="B48" s="11"/>
      <c r="C48" s="11"/>
      <c r="D48" s="17" t="str">
        <f>IF(B48&lt;&gt;"",IFERROR(VLOOKUP(B48,SignOnSheet!$D$5:$N$27,7,FALSE),"NON_LISTED"),"")</f>
        <v/>
      </c>
      <c r="E48" s="18" t="str">
        <f>IF(B48&lt;&gt;"",IFERROR(VLOOKUP(B48,SignOnSheet!$D$5:$K$27,3,FALSE),"NON_LISTED"),"")</f>
        <v/>
      </c>
      <c r="F48" s="18" t="str">
        <f>IF(B48&lt;&gt;"",IFERROR(VLOOKUP(B48,SignOnSheet!$D$5:$K$27,4,FALSE),"NON_LISTED"),"")</f>
        <v/>
      </c>
      <c r="G48" s="18" t="str">
        <f>IF(B48&lt;&gt;"",IFERROR(VLOOKUP(B48,SignOnSheet!$D$5:$K$27,5,FALSE),"NON_LISTED"),"")</f>
        <v/>
      </c>
      <c r="H48" s="18" t="str">
        <f>IF(B48&lt;&gt;"",IFERROR(VLOOKUP(B48,SignOnSheet!$D$5:$K$27,6,FALSE),"NON_LISTED"),"")</f>
        <v/>
      </c>
      <c r="I48" s="27" t="str">
        <f>IF(B48&lt;&gt;"",IFERROR(VLOOKUP(B48,SignOnSheet!$D$5:$K$27,2,FALSE),"NON_LISTED"),"")</f>
        <v/>
      </c>
      <c r="J48" s="18" t="str">
        <f t="shared" si="6"/>
        <v/>
      </c>
      <c r="K48" s="19" t="str">
        <f t="shared" si="7"/>
        <v/>
      </c>
      <c r="L48" s="19" t="str">
        <f t="shared" si="8"/>
        <v/>
      </c>
      <c r="M48" s="18" t="str">
        <f>IF(ISTEXT(C48),SignOnSheet!$U$31+1,IF(C48&lt;&gt;"",IFERROR(IF(L48&gt;0,RANK(L48,IF(L$6:L$56&gt;0,L$6:L$56,),1)-COUNTIF(L$6:L$56,"=0"),IF(L48&lt;&gt;"",SignOnSheet!$U$31+1,0)),0),""))</f>
        <v/>
      </c>
      <c r="N48" s="20" t="e">
        <f>IF(#REF!=N$5,IF(L48="",MAX($L$6:$L$56)+1,L48),"")</f>
        <v>#REF!</v>
      </c>
      <c r="O48" s="20" t="str">
        <f t="shared" si="4"/>
        <v/>
      </c>
      <c r="P48" s="20" t="str">
        <f t="shared" si="5"/>
        <v/>
      </c>
      <c r="Q48" s="20"/>
      <c r="R48" s="18"/>
      <c r="S48" s="20"/>
      <c r="T48" s="18"/>
    </row>
    <row r="49" spans="1:20" x14ac:dyDescent="0.2">
      <c r="A49" s="17">
        <f t="shared" si="9"/>
        <v>43</v>
      </c>
      <c r="B49" s="11"/>
      <c r="C49" s="11"/>
      <c r="D49" s="17" t="str">
        <f>IF(B49&lt;&gt;"",IFERROR(VLOOKUP(B49,SignOnSheet!$D$5:$N$27,7,FALSE),"NON_LISTED"),"")</f>
        <v/>
      </c>
      <c r="E49" s="18" t="str">
        <f>IF(B49&lt;&gt;"",IFERROR(VLOOKUP(B49,SignOnSheet!$D$5:$K$27,3,FALSE),"NON_LISTED"),"")</f>
        <v/>
      </c>
      <c r="F49" s="18" t="str">
        <f>IF(B49&lt;&gt;"",IFERROR(VLOOKUP(B49,SignOnSheet!$D$5:$K$27,4,FALSE),"NON_LISTED"),"")</f>
        <v/>
      </c>
      <c r="G49" s="18" t="str">
        <f>IF(B49&lt;&gt;"",IFERROR(VLOOKUP(B49,SignOnSheet!$D$5:$K$27,5,FALSE),"NON_LISTED"),"")</f>
        <v/>
      </c>
      <c r="H49" s="18" t="str">
        <f>IF(B49&lt;&gt;"",IFERROR(VLOOKUP(B49,SignOnSheet!$D$5:$K$27,6,FALSE),"NON_LISTED"),"")</f>
        <v/>
      </c>
      <c r="I49" s="27" t="str">
        <f>IF(B49&lt;&gt;"",IFERROR(VLOOKUP(B49,SignOnSheet!$D$5:$K$27,2,FALSE),"NON_LISTED"),"")</f>
        <v/>
      </c>
      <c r="J49" s="18" t="str">
        <f t="shared" si="6"/>
        <v/>
      </c>
      <c r="K49" s="19" t="str">
        <f t="shared" si="7"/>
        <v/>
      </c>
      <c r="L49" s="19" t="str">
        <f t="shared" si="8"/>
        <v/>
      </c>
      <c r="M49" s="18" t="str">
        <f>IF(ISTEXT(C49),SignOnSheet!$U$31+1,IF(C49&lt;&gt;"",IFERROR(IF(L49&gt;0,RANK(L49,IF(L$6:L$56&gt;0,L$6:L$56,),1)-COUNTIF(L$6:L$56,"=0"),IF(L49&lt;&gt;"",SignOnSheet!$U$31+1,0)),0),""))</f>
        <v/>
      </c>
      <c r="N49" s="20" t="e">
        <f>IF(#REF!=N$5,IF(L49="",MAX($L$6:$L$56)+1,L49),"")</f>
        <v>#REF!</v>
      </c>
      <c r="O49" s="20" t="str">
        <f t="shared" si="4"/>
        <v/>
      </c>
      <c r="P49" s="20" t="str">
        <f t="shared" si="5"/>
        <v/>
      </c>
      <c r="Q49" s="20"/>
      <c r="R49" s="18"/>
      <c r="S49" s="20"/>
      <c r="T49" s="18"/>
    </row>
    <row r="50" spans="1:20" x14ac:dyDescent="0.2">
      <c r="A50" s="17">
        <f t="shared" si="9"/>
        <v>44</v>
      </c>
      <c r="B50" s="11"/>
      <c r="C50" s="11"/>
      <c r="D50" s="17" t="str">
        <f>IF(B50&lt;&gt;"",IFERROR(VLOOKUP(B50,SignOnSheet!$D$5:$N$27,7,FALSE),"NON_LISTED"),"")</f>
        <v/>
      </c>
      <c r="E50" s="18" t="str">
        <f>IF(B50&lt;&gt;"",IFERROR(VLOOKUP(B50,SignOnSheet!$D$5:$K$27,3,FALSE),"NON_LISTED"),"")</f>
        <v/>
      </c>
      <c r="F50" s="18" t="str">
        <f>IF(B50&lt;&gt;"",IFERROR(VLOOKUP(B50,SignOnSheet!$D$5:$K$27,4,FALSE),"NON_LISTED"),"")</f>
        <v/>
      </c>
      <c r="G50" s="18" t="str">
        <f>IF(B50&lt;&gt;"",IFERROR(VLOOKUP(B50,SignOnSheet!$D$5:$K$27,5,FALSE),"NON_LISTED"),"")</f>
        <v/>
      </c>
      <c r="H50" s="18" t="str">
        <f>IF(B50&lt;&gt;"",IFERROR(VLOOKUP(B50,SignOnSheet!$D$5:$K$27,6,FALSE),"NON_LISTED"),"")</f>
        <v/>
      </c>
      <c r="I50" s="27" t="str">
        <f>IF(B50&lt;&gt;"",IFERROR(VLOOKUP(B50,SignOnSheet!$D$5:$K$27,2,FALSE),"NON_LISTED"),"")</f>
        <v/>
      </c>
      <c r="J50" s="18" t="str">
        <f t="shared" si="6"/>
        <v/>
      </c>
      <c r="K50" s="19" t="str">
        <f t="shared" si="7"/>
        <v/>
      </c>
      <c r="L50" s="19" t="str">
        <f t="shared" si="8"/>
        <v/>
      </c>
      <c r="M50" s="18" t="str">
        <f>IF(ISTEXT(C50),SignOnSheet!$U$31+1,IF(C50&lt;&gt;"",IFERROR(IF(L50&gt;0,RANK(L50,IF(L$6:L$56&gt;0,L$6:L$56,),1)-COUNTIF(L$6:L$56,"=0"),IF(L50&lt;&gt;"",SignOnSheet!$U$31+1,0)),0),""))</f>
        <v/>
      </c>
      <c r="N50" s="20" t="e">
        <f>IF(#REF!=N$5,IF(L50="",MAX($L$6:$L$56)+1,L50),"")</f>
        <v>#REF!</v>
      </c>
      <c r="O50" s="20" t="str">
        <f t="shared" si="4"/>
        <v/>
      </c>
      <c r="P50" s="20" t="str">
        <f t="shared" si="5"/>
        <v/>
      </c>
      <c r="Q50" s="20"/>
      <c r="R50" s="18"/>
      <c r="S50" s="20"/>
      <c r="T50" s="18"/>
    </row>
    <row r="51" spans="1:20" x14ac:dyDescent="0.2">
      <c r="A51" s="17">
        <f t="shared" si="9"/>
        <v>45</v>
      </c>
      <c r="B51" s="11"/>
      <c r="C51" s="11"/>
      <c r="D51" s="17" t="str">
        <f>IF(B51&lt;&gt;"",IFERROR(VLOOKUP(B51,SignOnSheet!$D$5:$N$27,7,FALSE),"NON_LISTED"),"")</f>
        <v/>
      </c>
      <c r="E51" s="18" t="str">
        <f>IF(B51&lt;&gt;"",IFERROR(VLOOKUP(B51,SignOnSheet!$D$5:$K$27,3,FALSE),"NON_LISTED"),"")</f>
        <v/>
      </c>
      <c r="F51" s="18" t="str">
        <f>IF(B51&lt;&gt;"",IFERROR(VLOOKUP(B51,SignOnSheet!$D$5:$K$27,4,FALSE),"NON_LISTED"),"")</f>
        <v/>
      </c>
      <c r="G51" s="18" t="str">
        <f>IF(B51&lt;&gt;"",IFERROR(VLOOKUP(B51,SignOnSheet!$D$5:$K$27,5,FALSE),"NON_LISTED"),"")</f>
        <v/>
      </c>
      <c r="H51" s="18" t="str">
        <f>IF(B51&lt;&gt;"",IFERROR(VLOOKUP(B51,SignOnSheet!$D$5:$K$27,6,FALSE),"NON_LISTED"),"")</f>
        <v/>
      </c>
      <c r="I51" s="27" t="str">
        <f>IF(B51&lt;&gt;"",IFERROR(VLOOKUP(B51,SignOnSheet!$D$5:$K$27,2,FALSE),"NON_LISTED"),"")</f>
        <v/>
      </c>
      <c r="J51" s="18" t="str">
        <f t="shared" si="6"/>
        <v/>
      </c>
      <c r="K51" s="19" t="str">
        <f t="shared" si="7"/>
        <v/>
      </c>
      <c r="L51" s="19" t="str">
        <f t="shared" si="8"/>
        <v/>
      </c>
      <c r="M51" s="18" t="str">
        <f>IF(ISTEXT(C51),SignOnSheet!$U$31+1,IF(C51&lt;&gt;"",IFERROR(IF(L51&gt;0,RANK(L51,IF(L$6:L$56&gt;0,L$6:L$56,),1)-COUNTIF(L$6:L$56,"=0"),IF(L51&lt;&gt;"",SignOnSheet!$U$31+1,0)),0),""))</f>
        <v/>
      </c>
      <c r="N51" s="20" t="e">
        <f>IF(#REF!=N$5,IF(L51="",MAX($L$6:$L$56)+1,L51),"")</f>
        <v>#REF!</v>
      </c>
      <c r="O51" s="20" t="str">
        <f t="shared" si="4"/>
        <v/>
      </c>
      <c r="P51" s="20" t="str">
        <f t="shared" si="5"/>
        <v/>
      </c>
      <c r="Q51" s="20"/>
      <c r="R51" s="18"/>
      <c r="S51" s="20"/>
      <c r="T51" s="18"/>
    </row>
    <row r="52" spans="1:20" x14ac:dyDescent="0.2">
      <c r="A52" s="17">
        <f t="shared" si="9"/>
        <v>46</v>
      </c>
      <c r="B52" s="11"/>
      <c r="C52" s="11"/>
      <c r="D52" s="17" t="str">
        <f>IF(B52&lt;&gt;"",IFERROR(VLOOKUP(B52,SignOnSheet!$D$5:$N$27,7,FALSE),"NON_LISTED"),"")</f>
        <v/>
      </c>
      <c r="E52" s="18" t="str">
        <f>IF(B52&lt;&gt;"",IFERROR(VLOOKUP(B52,SignOnSheet!$D$5:$K$27,3,FALSE),"NON_LISTED"),"")</f>
        <v/>
      </c>
      <c r="F52" s="18" t="str">
        <f>IF(B52&lt;&gt;"",IFERROR(VLOOKUP(B52,SignOnSheet!$D$5:$K$27,4,FALSE),"NON_LISTED"),"")</f>
        <v/>
      </c>
      <c r="G52" s="18" t="str">
        <f>IF(B52&lt;&gt;"",IFERROR(VLOOKUP(B52,SignOnSheet!$D$5:$K$27,5,FALSE),"NON_LISTED"),"")</f>
        <v/>
      </c>
      <c r="H52" s="18" t="str">
        <f>IF(B52&lt;&gt;"",IFERROR(VLOOKUP(B52,SignOnSheet!$D$5:$K$27,6,FALSE),"NON_LISTED"),"")</f>
        <v/>
      </c>
      <c r="I52" s="27" t="str">
        <f>IF(B52&lt;&gt;"",IFERROR(VLOOKUP(B52,SignOnSheet!$D$5:$K$27,2,FALSE),"NON_LISTED"),"")</f>
        <v/>
      </c>
      <c r="J52" s="18" t="str">
        <f t="shared" si="6"/>
        <v/>
      </c>
      <c r="K52" s="19" t="str">
        <f t="shared" si="7"/>
        <v/>
      </c>
      <c r="L52" s="19" t="str">
        <f t="shared" si="8"/>
        <v/>
      </c>
      <c r="M52" s="18" t="str">
        <f>IF(ISTEXT(C52),SignOnSheet!$U$31+1,IF(C52&lt;&gt;"",IFERROR(IF(L52&gt;0,RANK(L52,IF(L$6:L$56&gt;0,L$6:L$56,),1)-COUNTIF(L$6:L$56,"=0"),IF(L52&lt;&gt;"",SignOnSheet!$U$31+1,0)),0),""))</f>
        <v/>
      </c>
      <c r="N52" s="20" t="e">
        <f>IF(#REF!=N$5,IF(L52="",MAX($L$6:$L$56)+1,L52),"")</f>
        <v>#REF!</v>
      </c>
      <c r="O52" s="20" t="str">
        <f t="shared" si="4"/>
        <v/>
      </c>
      <c r="P52" s="20" t="str">
        <f t="shared" si="5"/>
        <v/>
      </c>
      <c r="Q52" s="20"/>
      <c r="R52" s="18"/>
      <c r="S52" s="20"/>
      <c r="T52" s="18"/>
    </row>
    <row r="53" spans="1:20" x14ac:dyDescent="0.2">
      <c r="A53" s="17">
        <f t="shared" si="9"/>
        <v>47</v>
      </c>
      <c r="B53" s="11"/>
      <c r="C53" s="11"/>
      <c r="D53" s="17" t="str">
        <f>IF(B53&lt;&gt;"",IFERROR(VLOOKUP(B53,SignOnSheet!$D$5:$N$27,7,FALSE),"NON_LISTED"),"")</f>
        <v/>
      </c>
      <c r="E53" s="18" t="str">
        <f>IF(B53&lt;&gt;"",IFERROR(VLOOKUP(B53,SignOnSheet!$D$5:$K$27,3,FALSE),"NON_LISTED"),"")</f>
        <v/>
      </c>
      <c r="F53" s="18" t="str">
        <f>IF(B53&lt;&gt;"",IFERROR(VLOOKUP(B53,SignOnSheet!$D$5:$K$27,4,FALSE),"NON_LISTED"),"")</f>
        <v/>
      </c>
      <c r="G53" s="18" t="str">
        <f>IF(B53&lt;&gt;"",IFERROR(VLOOKUP(B53,SignOnSheet!$D$5:$K$27,5,FALSE),"NON_LISTED"),"")</f>
        <v/>
      </c>
      <c r="H53" s="18" t="str">
        <f>IF(B53&lt;&gt;"",IFERROR(VLOOKUP(B53,SignOnSheet!$D$5:$K$27,6,FALSE),"NON_LISTED"),"")</f>
        <v/>
      </c>
      <c r="I53" s="27" t="str">
        <f>IF(B53&lt;&gt;"",IFERROR(VLOOKUP(B53,SignOnSheet!$D$5:$K$27,2,FALSE),"NON_LISTED"),"")</f>
        <v/>
      </c>
      <c r="J53" s="18" t="str">
        <f t="shared" si="6"/>
        <v/>
      </c>
      <c r="K53" s="19" t="str">
        <f t="shared" si="7"/>
        <v/>
      </c>
      <c r="L53" s="19" t="str">
        <f t="shared" si="8"/>
        <v/>
      </c>
      <c r="M53" s="18" t="str">
        <f>IF(ISTEXT(C53),SignOnSheet!$U$31+1,IF(C53&lt;&gt;"",IFERROR(IF(L53&gt;0,RANK(L53,IF(L$6:L$56&gt;0,L$6:L$56,),1)-COUNTIF(L$6:L$56,"=0"),IF(L53&lt;&gt;"",SignOnSheet!$U$31+1,0)),0),""))</f>
        <v/>
      </c>
      <c r="N53" s="20" t="e">
        <f>IF(#REF!=N$5,IF(L53="",MAX($L$6:$L$56)+1,L53),"")</f>
        <v>#REF!</v>
      </c>
      <c r="O53" s="20" t="str">
        <f t="shared" si="4"/>
        <v/>
      </c>
      <c r="P53" s="20" t="str">
        <f t="shared" si="5"/>
        <v/>
      </c>
      <c r="Q53" s="20"/>
      <c r="R53" s="18"/>
      <c r="S53" s="20"/>
      <c r="T53" s="18"/>
    </row>
    <row r="54" spans="1:20" x14ac:dyDescent="0.2">
      <c r="A54" s="17">
        <f t="shared" si="9"/>
        <v>48</v>
      </c>
      <c r="B54" s="11"/>
      <c r="C54" s="11"/>
      <c r="D54" s="17" t="str">
        <f>IF(B54&lt;&gt;"",IFERROR(VLOOKUP(B54,SignOnSheet!$D$5:$N$27,7,FALSE),"NON_LISTED"),"")</f>
        <v/>
      </c>
      <c r="E54" s="18" t="str">
        <f>IF(B54&lt;&gt;"",IFERROR(VLOOKUP(B54,SignOnSheet!$D$5:$K$27,3,FALSE),"NON_LISTED"),"")</f>
        <v/>
      </c>
      <c r="F54" s="18" t="str">
        <f>IF(B54&lt;&gt;"",IFERROR(VLOOKUP(B54,SignOnSheet!$D$5:$K$27,4,FALSE),"NON_LISTED"),"")</f>
        <v/>
      </c>
      <c r="G54" s="18" t="str">
        <f>IF(B54&lt;&gt;"",IFERROR(VLOOKUP(B54,SignOnSheet!$D$5:$K$27,5,FALSE),"NON_LISTED"),"")</f>
        <v/>
      </c>
      <c r="H54" s="18" t="str">
        <f>IF(B54&lt;&gt;"",IFERROR(VLOOKUP(B54,SignOnSheet!$D$5:$K$27,6,FALSE),"NON_LISTED"),"")</f>
        <v/>
      </c>
      <c r="I54" s="27" t="str">
        <f>IF(B54&lt;&gt;"",IFERROR(VLOOKUP(B54,SignOnSheet!$D$5:$K$27,2,FALSE),"NON_LISTED"),"")</f>
        <v/>
      </c>
      <c r="J54" s="18" t="str">
        <f t="shared" si="6"/>
        <v/>
      </c>
      <c r="K54" s="19" t="str">
        <f t="shared" si="7"/>
        <v/>
      </c>
      <c r="L54" s="19" t="str">
        <f t="shared" si="8"/>
        <v/>
      </c>
      <c r="M54" s="18" t="str">
        <f>IF(ISTEXT(C54),SignOnSheet!$U$31+1,IF(C54&lt;&gt;"",IFERROR(IF(L54&gt;0,RANK(L54,IF(L$6:L$56&gt;0,L$6:L$56,),1)-COUNTIF(L$6:L$56,"=0"),IF(L54&lt;&gt;"",SignOnSheet!$U$31+1,0)),0),""))</f>
        <v/>
      </c>
      <c r="N54" s="20" t="e">
        <f>IF(#REF!=N$5,IF(L54="",MAX($L$6:$L$56)+1,L54),"")</f>
        <v>#REF!</v>
      </c>
      <c r="O54" s="20" t="str">
        <f t="shared" si="4"/>
        <v/>
      </c>
      <c r="P54" s="20" t="str">
        <f t="shared" si="5"/>
        <v/>
      </c>
      <c r="Q54" s="20"/>
      <c r="R54" s="18"/>
      <c r="S54" s="20"/>
      <c r="T54" s="18"/>
    </row>
    <row r="55" spans="1:20" x14ac:dyDescent="0.2">
      <c r="A55" s="17">
        <f t="shared" si="9"/>
        <v>49</v>
      </c>
      <c r="B55" s="11"/>
      <c r="C55" s="11"/>
      <c r="D55" s="17" t="str">
        <f>IF(B55&lt;&gt;"",IFERROR(VLOOKUP(B55,SignOnSheet!$D$5:$N$27,7,FALSE),"NON_LISTED"),"")</f>
        <v/>
      </c>
      <c r="E55" s="18" t="str">
        <f>IF(B55&lt;&gt;"",IFERROR(VLOOKUP(B55,SignOnSheet!$D$5:$K$27,3,FALSE),"NON_LISTED"),"")</f>
        <v/>
      </c>
      <c r="F55" s="18" t="str">
        <f>IF(B55&lt;&gt;"",IFERROR(VLOOKUP(B55,SignOnSheet!$D$5:$K$27,4,FALSE),"NON_LISTED"),"")</f>
        <v/>
      </c>
      <c r="G55" s="18" t="str">
        <f>IF(B55&lt;&gt;"",IFERROR(VLOOKUP(B55,SignOnSheet!$D$5:$K$27,5,FALSE),"NON_LISTED"),"")</f>
        <v/>
      </c>
      <c r="H55" s="18" t="str">
        <f>IF(B55&lt;&gt;"",IFERROR(VLOOKUP(B55,SignOnSheet!$D$5:$K$27,6,FALSE),"NON_LISTED"),"")</f>
        <v/>
      </c>
      <c r="I55" s="27" t="str">
        <f>IF(B55&lt;&gt;"",IFERROR(VLOOKUP(B55,SignOnSheet!$D$5:$K$27,2,FALSE),"NON_LISTED"),"")</f>
        <v/>
      </c>
      <c r="J55" s="18" t="str">
        <f t="shared" si="6"/>
        <v/>
      </c>
      <c r="K55" s="19" t="str">
        <f t="shared" si="7"/>
        <v/>
      </c>
      <c r="L55" s="19" t="str">
        <f t="shared" si="8"/>
        <v/>
      </c>
      <c r="M55" s="18" t="str">
        <f>IF(ISTEXT(C55),SignOnSheet!$U$31+1,IF(C55&lt;&gt;"",IFERROR(IF(L55&gt;0,RANK(L55,IF(L$6:L$56&gt;0,L$6:L$56,),1)-COUNTIF(L$6:L$56,"=0"),IF(L55&lt;&gt;"",SignOnSheet!$U$31+1,0)),0),""))</f>
        <v/>
      </c>
      <c r="N55" s="20" t="e">
        <f>IF(#REF!=N$5,IF(L55="",MAX($L$6:$L$56)+1,L55),"")</f>
        <v>#REF!</v>
      </c>
      <c r="O55" s="20" t="str">
        <f t="shared" si="4"/>
        <v/>
      </c>
      <c r="P55" s="20" t="str">
        <f t="shared" si="5"/>
        <v/>
      </c>
      <c r="Q55" s="20"/>
      <c r="R55" s="18"/>
      <c r="S55" s="20"/>
      <c r="T55" s="18"/>
    </row>
    <row r="56" spans="1:20" x14ac:dyDescent="0.2">
      <c r="A56" s="17">
        <f t="shared" si="9"/>
        <v>50</v>
      </c>
      <c r="B56" s="11"/>
      <c r="C56" s="11"/>
      <c r="D56" s="17" t="str">
        <f>IF(B56&lt;&gt;"",IFERROR(VLOOKUP(B56,SignOnSheet!$D$5:$N$27,7,FALSE),"NON_LISTED"),"")</f>
        <v/>
      </c>
      <c r="E56" s="18" t="str">
        <f>IF(B56&lt;&gt;"",IFERROR(VLOOKUP(B56,SignOnSheet!$D$5:$K$27,3,FALSE),"NON_LISTED"),"")</f>
        <v/>
      </c>
      <c r="F56" s="18" t="str">
        <f>IF(B56&lt;&gt;"",IFERROR(VLOOKUP(B56,SignOnSheet!$D$5:$K$27,4,FALSE),"NON_LISTED"),"")</f>
        <v/>
      </c>
      <c r="G56" s="18" t="str">
        <f>IF(B56&lt;&gt;"",IFERROR(VLOOKUP(B56,SignOnSheet!$D$5:$K$27,5,FALSE),"NON_LISTED"),"")</f>
        <v/>
      </c>
      <c r="H56" s="18" t="str">
        <f>IF(B56&lt;&gt;"",IFERROR(VLOOKUP(B56,SignOnSheet!$D$5:$K$27,6,FALSE),"NON_LISTED"),"")</f>
        <v/>
      </c>
      <c r="I56" s="27" t="str">
        <f>IF(B56&lt;&gt;"",IFERROR(VLOOKUP(B56,SignOnSheet!$D$5:$K$27,2,FALSE),"NON_LISTED"),"")</f>
        <v/>
      </c>
      <c r="J56" s="18" t="str">
        <f t="shared" si="6"/>
        <v/>
      </c>
      <c r="K56" s="19" t="str">
        <f t="shared" si="7"/>
        <v/>
      </c>
      <c r="L56" s="19" t="str">
        <f t="shared" si="8"/>
        <v/>
      </c>
      <c r="M56" s="18" t="str">
        <f>IF(ISTEXT(C56),SignOnSheet!$U$31+1,IF(C56&lt;&gt;"",IFERROR(IF(L56&gt;0,RANK(L56,IF(L$6:L$56&gt;0,L$6:L$56,),1)-COUNTIF(L$6:L$56,"=0"),IF(L56&lt;&gt;"",SignOnSheet!$U$31+1,0)),0),""))</f>
        <v/>
      </c>
      <c r="N56" s="20" t="e">
        <f>IF(#REF!=N$5,IF(L56="",MAX($L$6:$L$56)+1,L56),"")</f>
        <v>#REF!</v>
      </c>
      <c r="O56" s="20" t="str">
        <f t="shared" si="4"/>
        <v/>
      </c>
      <c r="P56" s="20" t="str">
        <f t="shared" si="5"/>
        <v/>
      </c>
      <c r="Q56" s="20"/>
      <c r="R56" s="18"/>
      <c r="S56" s="20"/>
      <c r="T56" s="18"/>
    </row>
    <row r="57" spans="1:20" x14ac:dyDescent="0.2">
      <c r="A57" s="7"/>
      <c r="B57" s="8"/>
      <c r="C57" s="8"/>
      <c r="D57" s="7"/>
      <c r="E57" s="9"/>
      <c r="F57" s="7"/>
      <c r="G57" s="7"/>
      <c r="H57" s="7"/>
      <c r="I57" s="7"/>
      <c r="J57" s="9"/>
      <c r="K57" s="10"/>
      <c r="L57" s="10"/>
      <c r="M57" s="9"/>
      <c r="N57" s="9"/>
      <c r="O57" s="9"/>
      <c r="P57" s="9"/>
      <c r="Q57" s="9"/>
      <c r="R57" s="9"/>
    </row>
    <row r="58" spans="1:20" x14ac:dyDescent="0.2">
      <c r="A58" s="2"/>
      <c r="B58" t="s">
        <v>24</v>
      </c>
      <c r="C58" s="3"/>
      <c r="D58" s="2"/>
      <c r="E58" s="2"/>
      <c r="F58" s="3"/>
      <c r="G58" s="3"/>
      <c r="H58" s="3"/>
      <c r="I58" s="3"/>
      <c r="J58" s="4"/>
      <c r="K58" s="2"/>
      <c r="L58" s="4"/>
      <c r="M58" s="2"/>
      <c r="N58" s="2"/>
      <c r="O58" s="2"/>
      <c r="P58" s="2"/>
      <c r="Q58" s="2"/>
      <c r="R58" s="2"/>
    </row>
  </sheetData>
  <autoFilter ref="A5:M5">
    <sortState ref="A6:M56">
      <sortCondition ref="M5"/>
    </sortState>
  </autoFilter>
  <mergeCells count="1">
    <mergeCell ref="N4:T4"/>
  </mergeCells>
  <conditionalFormatting sqref="B36:B40">
    <cfRule type="duplicateValues" dxfId="42" priority="6"/>
  </conditionalFormatting>
  <conditionalFormatting sqref="B34:B35">
    <cfRule type="duplicateValues" dxfId="41" priority="5"/>
  </conditionalFormatting>
  <conditionalFormatting sqref="C6:C24">
    <cfRule type="duplicateValues" dxfId="40" priority="4"/>
  </conditionalFormatting>
  <conditionalFormatting sqref="B6:B33">
    <cfRule type="duplicateValues" dxfId="39" priority="3"/>
  </conditionalFormatting>
  <conditionalFormatting sqref="C6:C13">
    <cfRule type="duplicateValues" dxfId="38" priority="2"/>
  </conditionalFormatting>
  <conditionalFormatting sqref="B6:B22">
    <cfRule type="duplicateValues" dxfId="37" priority="1"/>
  </conditionalFormatting>
  <pageMargins left="0.70866141732283472" right="0.70866141732283472" top="0.74803149606299213" bottom="0.74803149606299213" header="0.31496062992125984" footer="0.31496062992125984"/>
  <pageSetup scale="6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17</vt:i4>
      </vt:variant>
    </vt:vector>
  </HeadingPairs>
  <TitlesOfParts>
    <vt:vector size="35" baseType="lpstr">
      <vt:lpstr>2013RegistrationEntries</vt:lpstr>
      <vt:lpstr>BoatRegister</vt:lpstr>
      <vt:lpstr>SignOnSheet</vt:lpstr>
      <vt:lpstr>Race1</vt:lpstr>
      <vt:lpstr>Race2</vt:lpstr>
      <vt:lpstr>Race3</vt:lpstr>
      <vt:lpstr>Race4</vt:lpstr>
      <vt:lpstr>Race5</vt:lpstr>
      <vt:lpstr>Race6</vt:lpstr>
      <vt:lpstr>Race7</vt:lpstr>
      <vt:lpstr>Race8</vt:lpstr>
      <vt:lpstr>Race9</vt:lpstr>
      <vt:lpstr>Race10</vt:lpstr>
      <vt:lpstr>Race11</vt:lpstr>
      <vt:lpstr>Race12</vt:lpstr>
      <vt:lpstr>Race13</vt:lpstr>
      <vt:lpstr>Race14</vt:lpstr>
      <vt:lpstr>Registrations2014</vt:lpstr>
      <vt:lpstr>'2013RegistrationEntries'!Print_Area</vt:lpstr>
      <vt:lpstr>Race1!Print_Area</vt:lpstr>
      <vt:lpstr>Race10!Print_Area</vt:lpstr>
      <vt:lpstr>Race11!Print_Area</vt:lpstr>
      <vt:lpstr>Race12!Print_Area</vt:lpstr>
      <vt:lpstr>Race13!Print_Area</vt:lpstr>
      <vt:lpstr>Race14!Print_Area</vt:lpstr>
      <vt:lpstr>Race2!Print_Area</vt:lpstr>
      <vt:lpstr>Race3!Print_Area</vt:lpstr>
      <vt:lpstr>Race4!Print_Area</vt:lpstr>
      <vt:lpstr>Race5!Print_Area</vt:lpstr>
      <vt:lpstr>Race6!Print_Area</vt:lpstr>
      <vt:lpstr>Race7!Print_Area</vt:lpstr>
      <vt:lpstr>Race8!Print_Area</vt:lpstr>
      <vt:lpstr>Race9!Print_Area</vt:lpstr>
      <vt:lpstr>SignOnSheet!Print_Area</vt:lpstr>
      <vt:lpstr>'2013RegistrationEntries'!Print_Titles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</dc:creator>
  <cp:lastModifiedBy>Rinze.TerMaat</cp:lastModifiedBy>
  <cp:lastPrinted>2015-09-26T12:55:08Z</cp:lastPrinted>
  <dcterms:created xsi:type="dcterms:W3CDTF">2011-03-27T07:00:48Z</dcterms:created>
  <dcterms:modified xsi:type="dcterms:W3CDTF">2015-09-28T07:39:35Z</dcterms:modified>
</cp:coreProperties>
</file>